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RIDGE\_BRIDGE MANAGEMENT\MANUALS\NDDOT Bridge Management Manual\Ch. 4_NDDOT BMM_Load Rating\"/>
    </mc:Choice>
  </mc:AlternateContent>
  <xr:revisionPtr revIDLastSave="0" documentId="8_{CEA346CF-77F8-4E91-B4F2-FC49724B16F2}" xr6:coauthVersionLast="47" xr6:coauthVersionMax="47" xr10:uidLastSave="{00000000-0000-0000-0000-000000000000}"/>
  <bookViews>
    <workbookView xWindow="28680" yWindow="-120" windowWidth="29040" windowHeight="17640" xr2:uid="{CEA72AC7-8BEA-4F10-98C5-2FFA5E430F1D}"/>
  </bookViews>
  <sheets>
    <sheet name="Sheet1" sheetId="1" r:id="rId1"/>
    <sheet name="Lists" sheetId="2" r:id="rId2"/>
    <sheet name="Revision Lo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1" l="1"/>
  <c r="M39" i="1"/>
  <c r="M38" i="1"/>
  <c r="M37" i="1"/>
  <c r="M36" i="1"/>
  <c r="M27" i="1"/>
  <c r="M28" i="1"/>
  <c r="M29" i="1"/>
  <c r="M30" i="1"/>
  <c r="M31" i="1"/>
  <c r="M32" i="1"/>
  <c r="M33" i="1"/>
  <c r="M34" i="1"/>
  <c r="M35" i="1"/>
  <c r="M26" i="1"/>
  <c r="E39" i="1"/>
  <c r="E38" i="1"/>
  <c r="E37" i="1"/>
  <c r="E36" i="1"/>
  <c r="E31" i="1"/>
  <c r="E32" i="1"/>
  <c r="E33" i="1"/>
  <c r="E34" i="1"/>
  <c r="E35" i="1"/>
  <c r="E30" i="1"/>
  <c r="E29" i="1"/>
  <c r="E28" i="1"/>
  <c r="F33" i="1" l="1"/>
  <c r="F34" i="1"/>
  <c r="F35" i="1"/>
  <c r="F36" i="1"/>
  <c r="F37" i="1"/>
  <c r="F38" i="1"/>
  <c r="F39" i="1"/>
  <c r="F32" i="1"/>
  <c r="F29" i="1"/>
  <c r="F30" i="1"/>
  <c r="F28" i="1"/>
  <c r="F44" i="1" l="1"/>
  <c r="F40" i="1"/>
  <c r="F41" i="1"/>
  <c r="F42" i="1"/>
  <c r="E40" i="1"/>
  <c r="E41" i="1"/>
  <c r="E42" i="1"/>
  <c r="M40" i="1"/>
  <c r="N40" i="1"/>
  <c r="M41" i="1"/>
  <c r="N41" i="1"/>
  <c r="M42" i="1"/>
  <c r="N42" i="1"/>
  <c r="N28" i="1"/>
  <c r="F43" i="1" s="1"/>
  <c r="N29" i="1"/>
  <c r="N30" i="1"/>
  <c r="N32" i="1"/>
  <c r="N33" i="1"/>
  <c r="N34" i="1"/>
  <c r="N35" i="1"/>
  <c r="N36" i="1"/>
  <c r="N37" i="1"/>
  <c r="G9" i="1" l="1"/>
</calcChain>
</file>

<file path=xl/sharedStrings.xml><?xml version="1.0" encoding="utf-8"?>
<sst xmlns="http://schemas.openxmlformats.org/spreadsheetml/2006/main" count="159" uniqueCount="144">
  <si>
    <t>NBI Condition</t>
  </si>
  <si>
    <t>Material Main (Item 43A)</t>
  </si>
  <si>
    <t>Design Main (Item 43B)</t>
  </si>
  <si>
    <t>Overlay Type</t>
  </si>
  <si>
    <t>1 Concrete</t>
  </si>
  <si>
    <t>1 Slab</t>
  </si>
  <si>
    <t xml:space="preserve">Concrete </t>
  </si>
  <si>
    <t>2 Stringer/Girder</t>
  </si>
  <si>
    <t>Asphalt</t>
  </si>
  <si>
    <t>3 Steel</t>
  </si>
  <si>
    <t>3 Floor Beam</t>
  </si>
  <si>
    <t>Gravel</t>
  </si>
  <si>
    <t>4 T-Beam</t>
  </si>
  <si>
    <t>5 P/S Concrete</t>
  </si>
  <si>
    <t>5 Adjacent Box beam</t>
  </si>
  <si>
    <t>Overlay Depth Measured</t>
  </si>
  <si>
    <t>6 Spread Box Beam</t>
  </si>
  <si>
    <t>7 Timber</t>
  </si>
  <si>
    <t>10 Truss-Thru</t>
  </si>
  <si>
    <t>Yes</t>
  </si>
  <si>
    <t>8 Masonry</t>
  </si>
  <si>
    <t>12 Arch Thru</t>
  </si>
  <si>
    <t>No</t>
  </si>
  <si>
    <t>13 Suspension</t>
  </si>
  <si>
    <t>19 Culvert</t>
  </si>
  <si>
    <t>21 Segmental Box Girder</t>
  </si>
  <si>
    <t>22 Channel Beam</t>
  </si>
  <si>
    <t>LRFR Limit State</t>
  </si>
  <si>
    <t>LRFR  Mode</t>
  </si>
  <si>
    <t>LFR Mode</t>
  </si>
  <si>
    <t>Strength I</t>
  </si>
  <si>
    <t>Flexure</t>
  </si>
  <si>
    <t>Strength II</t>
  </si>
  <si>
    <t>Shear</t>
  </si>
  <si>
    <t>Service I</t>
  </si>
  <si>
    <t>P/S Steel Tension</t>
  </si>
  <si>
    <t>Service II</t>
  </si>
  <si>
    <t>Steel Yield</t>
  </si>
  <si>
    <t>Service III</t>
  </si>
  <si>
    <t xml:space="preserve">Concrete Crack </t>
  </si>
  <si>
    <t xml:space="preserve">Serviceability Steel </t>
  </si>
  <si>
    <t>EXISTING BRIDGE DATA</t>
  </si>
  <si>
    <t>Bridge ID</t>
  </si>
  <si>
    <t>Year Built</t>
  </si>
  <si>
    <t>Bridge Location (NBI Item 009 )</t>
  </si>
  <si>
    <t>Design Loading</t>
  </si>
  <si>
    <t>Material Main (Item 043A)</t>
  </si>
  <si>
    <t>Length of Bridge</t>
  </si>
  <si>
    <t>ft</t>
  </si>
  <si>
    <t>Design Main (Item 043B)</t>
  </si>
  <si>
    <t>Number of Spans</t>
  </si>
  <si>
    <t>BRIDGE CONDITION DATA</t>
  </si>
  <si>
    <t>SPECIFICATIONS</t>
  </si>
  <si>
    <t>Condition Factor</t>
  </si>
  <si>
    <t>BRIDGE DEAD LOAD DATA</t>
  </si>
  <si>
    <t>SOFTWARE</t>
  </si>
  <si>
    <t>Utility/Additional Load</t>
  </si>
  <si>
    <t>Overlay Depth</t>
  </si>
  <si>
    <t>in</t>
  </si>
  <si>
    <t>LIVE LOAD DATA</t>
  </si>
  <si>
    <t>Level</t>
  </si>
  <si>
    <t>Vehicle</t>
  </si>
  <si>
    <t>GVW (Tons)</t>
  </si>
  <si>
    <t>Rating Factor</t>
  </si>
  <si>
    <t>Rating Tons</t>
  </si>
  <si>
    <t>Limit State</t>
  </si>
  <si>
    <t>Mode</t>
  </si>
  <si>
    <t>Span</t>
  </si>
  <si>
    <t>Design</t>
  </si>
  <si>
    <t>HL-93 (INV)</t>
  </si>
  <si>
    <t>HL-93 (OPR)</t>
  </si>
  <si>
    <t>HS-20 (INV)</t>
  </si>
  <si>
    <t>HS-20 (OPR)</t>
  </si>
  <si>
    <t>Type 3</t>
  </si>
  <si>
    <t>Type 3-3</t>
  </si>
  <si>
    <t>Type 3S2</t>
  </si>
  <si>
    <t>NRL</t>
  </si>
  <si>
    <t>SU4</t>
  </si>
  <si>
    <t>SU5</t>
  </si>
  <si>
    <t>SU6</t>
  </si>
  <si>
    <t>SU7</t>
  </si>
  <si>
    <t>EV2</t>
  </si>
  <si>
    <t>EV3</t>
  </si>
  <si>
    <t>ND 1</t>
  </si>
  <si>
    <t>Remarks:</t>
  </si>
  <si>
    <t>Engineer Seal</t>
  </si>
  <si>
    <t>Load Rating Performed By/Firm:</t>
  </si>
  <si>
    <t>Jon Doe, P.E. / ENGR INC.</t>
  </si>
  <si>
    <t>Initials/Date</t>
  </si>
  <si>
    <t>JJD</t>
  </si>
  <si>
    <t>Load Rating Checked By/Firm:</t>
  </si>
  <si>
    <t>2 Concrete Continuous</t>
  </si>
  <si>
    <t>4 Steel Continuous</t>
  </si>
  <si>
    <t>6 P/S Concrete Continuous</t>
  </si>
  <si>
    <t>9 Aluminum Iron</t>
  </si>
  <si>
    <t>ND 2</t>
  </si>
  <si>
    <t>LRFR RATINGS</t>
  </si>
  <si>
    <t>LFR/ASD/ENGR JUDGEMENT RATINGS</t>
  </si>
  <si>
    <r>
      <t xml:space="preserve">Legal </t>
    </r>
    <r>
      <rPr>
        <vertAlign val="superscript"/>
        <sz val="8"/>
        <color theme="1"/>
        <rFont val="Arial"/>
        <family val="2"/>
      </rPr>
      <t>5</t>
    </r>
  </si>
  <si>
    <r>
      <t xml:space="preserve">Permit </t>
    </r>
    <r>
      <rPr>
        <vertAlign val="superscript"/>
        <sz val="8"/>
        <color theme="1"/>
        <rFont val="Arial"/>
        <family val="2"/>
      </rPr>
      <t>5,6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</si>
  <si>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Within 1 mile of the interstate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</si>
  <si>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Safe posting load based determined according to MBE equation 6A.8.3-1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</si>
  <si>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Identify the girder using the format G1, G2, etc.   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</si>
  <si>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Safe posting tons using LFD method are equal to the Operating Rating</t>
    </r>
  </si>
  <si>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Rated for operating level for LFR/ASD</t>
    </r>
  </si>
  <si>
    <r>
      <rPr>
        <vertAlign val="superscript"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 xml:space="preserve"> Rated for unlimited crossings for LRFR</t>
    </r>
  </si>
  <si>
    <r>
      <rPr>
        <vertAlign val="superscript"/>
        <sz val="8"/>
        <color theme="1"/>
        <rFont val="Arial"/>
        <family val="2"/>
      </rPr>
      <t>7</t>
    </r>
    <r>
      <rPr>
        <sz val="8"/>
        <color theme="1"/>
        <rFont val="Arial"/>
        <family val="2"/>
      </rPr>
      <t xml:space="preserve"> RF≥1.0, No Posting Required </t>
    </r>
  </si>
  <si>
    <r>
      <rPr>
        <vertAlign val="superscript"/>
        <sz val="8"/>
        <color theme="1"/>
        <rFont val="Arial"/>
        <family val="2"/>
      </rPr>
      <t>8</t>
    </r>
    <r>
      <rPr>
        <sz val="8"/>
        <color theme="1"/>
        <rFont val="Arial"/>
        <family val="2"/>
      </rPr>
      <t xml:space="preserve"> No Posting required (Non EV route) </t>
    </r>
  </si>
  <si>
    <r>
      <t>Emergency Vehicle Route</t>
    </r>
    <r>
      <rPr>
        <vertAlign val="superscript"/>
        <sz val="8"/>
        <color theme="1"/>
        <rFont val="Arial"/>
        <family val="2"/>
      </rPr>
      <t>1</t>
    </r>
  </si>
  <si>
    <t>Superstructure Rating Item 059 (Culvert Rating Item 062)</t>
  </si>
  <si>
    <t>Depth of Fill (Buried Structures)</t>
  </si>
  <si>
    <r>
      <t>Posting  Tons</t>
    </r>
    <r>
      <rPr>
        <b/>
        <sz val="6"/>
        <color theme="1"/>
        <rFont val="Calibri"/>
        <family val="2"/>
      </rPr>
      <t>²</t>
    </r>
  </si>
  <si>
    <r>
      <t>Member</t>
    </r>
    <r>
      <rPr>
        <b/>
        <vertAlign val="superscript"/>
        <sz val="6"/>
        <color theme="1"/>
        <rFont val="Arial"/>
        <family val="2"/>
      </rPr>
      <t>3</t>
    </r>
  </si>
  <si>
    <r>
      <t>Posting  Tons</t>
    </r>
    <r>
      <rPr>
        <b/>
        <sz val="6"/>
        <color theme="1"/>
        <rFont val="Calibri"/>
        <family val="2"/>
      </rPr>
      <t>⁴</t>
    </r>
  </si>
  <si>
    <t>Yr Recon:</t>
  </si>
  <si>
    <t xml:space="preserve"> Controlling Posting </t>
  </si>
  <si>
    <t xml:space="preserve"> Emergency Vehicle Posting </t>
  </si>
  <si>
    <t>Member³</t>
  </si>
  <si>
    <t>Version</t>
  </si>
  <si>
    <t>Reason</t>
  </si>
  <si>
    <t>Revision Date</t>
  </si>
  <si>
    <t>v4_0</t>
  </si>
  <si>
    <t>v3_0</t>
  </si>
  <si>
    <t>Editor intials</t>
  </si>
  <si>
    <t>v5_0</t>
  </si>
  <si>
    <t>v2_0</t>
  </si>
  <si>
    <t>N/A</t>
  </si>
  <si>
    <t>original copy from NDDOT</t>
  </si>
  <si>
    <t>MZK</t>
  </si>
  <si>
    <t>v6_0</t>
  </si>
  <si>
    <r>
      <rPr>
        <vertAlign val="superscript"/>
        <sz val="8"/>
        <color theme="1"/>
        <rFont val="Arial"/>
        <family val="2"/>
      </rPr>
      <t>9</t>
    </r>
    <r>
      <rPr>
        <sz val="8"/>
        <color theme="1"/>
        <rFont val="Arial"/>
        <family val="2"/>
      </rPr>
      <t xml:space="preserve"> Controlling Posting &lt; 3 tons, closure is recommended</t>
    </r>
  </si>
  <si>
    <t>v7_0</t>
  </si>
  <si>
    <t>Modified NDDOT Specifications from "NDDOT Load Rating Manual, March 2020 with Errata #1 and #2" to "NDDOT Load Rating Manual"</t>
  </si>
  <si>
    <t>NDDOT Load Rating Manual</t>
  </si>
  <si>
    <t>Addressed incorrect EV footnote. When no posting was needed for emergency vehicles, footnote 3 (Identify the girder using the format G1, G2, etc.) was referenced when it should have been footnote 7 (RF≥1.0, No Posting Required)</t>
  </si>
  <si>
    <t>Addressed incorrect version of BrR and incorrect AASHTO MBE Edition reference</t>
  </si>
  <si>
    <r>
      <t xml:space="preserve">Corrected the "Controlling Posting" cells to return Posting = 3 and to return "Closure Recommended" for posting tons less than 3. Previously, "Closure Recommended" was returned for posting tons less than </t>
    </r>
    <r>
      <rPr>
        <i/>
        <sz val="11"/>
        <color theme="1"/>
        <rFont val="Calibri"/>
        <family val="2"/>
        <scheme val="minor"/>
      </rPr>
      <t>or equal to</t>
    </r>
    <r>
      <rPr>
        <sz val="11"/>
        <color theme="1"/>
        <rFont val="Calibri"/>
        <family val="2"/>
        <scheme val="minor"/>
      </rPr>
      <t xml:space="preserve"> 3. This revision more accuratly reflects the language in the NDDOT Load Rating Manual pg. 14.</t>
    </r>
  </si>
  <si>
    <t>Addressed a problem with the "Controlling Posting" cells returning footnote 7 (RF≥1.0, No Posting Required) for posting tons values close to or at 0. Also addressed LRFR posting tons returning negative values with low rating factors.</t>
  </si>
  <si>
    <t>MML</t>
  </si>
  <si>
    <t xml:space="preserve">Modified Sheet received from HDR, approved for use by HDR and others.  </t>
  </si>
  <si>
    <t>v7_1</t>
  </si>
  <si>
    <t xml:space="preserve">AASHTOWare BrR </t>
  </si>
  <si>
    <t>AASHTO Manual for Bridge Evaluation</t>
  </si>
  <si>
    <t>ADTT (one-way)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</si>
</sst>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</font>
    <font>
      <b/>
      <vertAlign val="superscript"/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4" fillId="2" borderId="16" xfId="0" applyFont="1" applyFill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164" fontId="4" fillId="0" borderId="16" xfId="0" applyNumberFormat="1" applyFont="1" applyBorder="1" applyAlignment="1" applyProtection="1">
      <alignment horizontal="center" vertical="center"/>
    </xf>
    <xf numFmtId="2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 applyProtection="1">
      <alignment horizontal="center" vertical="center"/>
    </xf>
    <xf numFmtId="2" fontId="4" fillId="3" borderId="27" xfId="0" applyNumberFormat="1" applyFont="1" applyFill="1" applyBorder="1" applyAlignment="1" applyProtection="1">
      <alignment horizontal="center" vertical="center"/>
      <protection locked="0"/>
    </xf>
    <xf numFmtId="1" fontId="4" fillId="7" borderId="16" xfId="0" applyNumberFormat="1" applyFont="1" applyFill="1" applyBorder="1" applyAlignment="1" applyProtection="1">
      <alignment horizontal="center" vertical="center"/>
    </xf>
    <xf numFmtId="0" fontId="4" fillId="7" borderId="16" xfId="0" applyFont="1" applyFill="1" applyBorder="1" applyAlignment="1" applyProtection="1">
      <alignment horizontal="center" vertical="center"/>
    </xf>
    <xf numFmtId="1" fontId="6" fillId="0" borderId="16" xfId="0" applyNumberFormat="1" applyFont="1" applyBorder="1" applyAlignment="1" applyProtection="1">
      <alignment horizontal="center" vertical="center"/>
    </xf>
    <xf numFmtId="2" fontId="6" fillId="5" borderId="16" xfId="0" applyNumberFormat="1" applyFont="1" applyFill="1" applyBorder="1" applyAlignment="1" applyProtection="1">
      <alignment horizontal="center" vertical="center"/>
      <protection locked="0"/>
    </xf>
    <xf numFmtId="0" fontId="6" fillId="6" borderId="37" xfId="0" applyFont="1" applyFill="1" applyBorder="1" applyAlignment="1" applyProtection="1">
      <alignment horizontal="center" vertical="center"/>
      <protection locked="0"/>
    </xf>
    <xf numFmtId="2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6" fillId="6" borderId="16" xfId="0" applyFont="1" applyFill="1" applyBorder="1" applyAlignment="1" applyProtection="1">
      <alignment horizontal="center" vertical="center"/>
      <protection locked="0"/>
    </xf>
    <xf numFmtId="1" fontId="6" fillId="0" borderId="36" xfId="0" applyNumberFormat="1" applyFont="1" applyBorder="1" applyAlignment="1" applyProtection="1">
      <alignment horizontal="center" vertical="center"/>
    </xf>
    <xf numFmtId="2" fontId="6" fillId="5" borderId="36" xfId="0" applyNumberFormat="1" applyFont="1" applyFill="1" applyBorder="1" applyAlignment="1" applyProtection="1">
      <alignment horizontal="center" vertical="center"/>
      <protection locked="0"/>
    </xf>
    <xf numFmtId="2" fontId="6" fillId="5" borderId="3" xfId="0" applyNumberFormat="1" applyFont="1" applyFill="1" applyBorder="1" applyAlignment="1" applyProtection="1">
      <alignment horizontal="center" vertical="center"/>
      <protection locked="0"/>
    </xf>
    <xf numFmtId="0" fontId="6" fillId="6" borderId="36" xfId="0" applyFont="1" applyFill="1" applyBorder="1" applyAlignment="1" applyProtection="1">
      <alignment horizontal="center" vertical="center"/>
      <protection locked="0"/>
    </xf>
    <xf numFmtId="1" fontId="4" fillId="0" borderId="28" xfId="0" applyNumberFormat="1" applyFont="1" applyBorder="1" applyAlignment="1" applyProtection="1">
      <alignment horizontal="center" vertical="center"/>
    </xf>
    <xf numFmtId="2" fontId="4" fillId="3" borderId="28" xfId="0" applyNumberFormat="1" applyFont="1" applyFill="1" applyBorder="1" applyAlignment="1" applyProtection="1">
      <alignment horizontal="center" vertical="center"/>
      <protection locked="0"/>
    </xf>
    <xf numFmtId="164" fontId="4" fillId="0" borderId="28" xfId="0" applyNumberFormat="1" applyFont="1" applyBorder="1" applyAlignment="1" applyProtection="1">
      <alignment horizontal="center" vertical="center"/>
    </xf>
    <xf numFmtId="2" fontId="4" fillId="3" borderId="38" xfId="0" applyNumberFormat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2" fontId="4" fillId="3" borderId="25" xfId="0" applyNumberFormat="1" applyFont="1" applyFill="1" applyBorder="1" applyAlignment="1" applyProtection="1">
      <alignment horizontal="center" vertical="center"/>
      <protection locked="0"/>
    </xf>
    <xf numFmtId="2" fontId="4" fillId="3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164" fontId="4" fillId="0" borderId="31" xfId="0" applyNumberFormat="1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0" fillId="0" borderId="0" xfId="0" applyBorder="1" applyProtection="1"/>
    <xf numFmtId="0" fontId="0" fillId="0" borderId="8" xfId="0" applyBorder="1" applyProtection="1"/>
    <xf numFmtId="0" fontId="3" fillId="0" borderId="9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left" vertical="center"/>
    </xf>
    <xf numFmtId="0" fontId="4" fillId="4" borderId="18" xfId="0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vertical="center"/>
    </xf>
    <xf numFmtId="0" fontId="4" fillId="0" borderId="28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1" fontId="4" fillId="0" borderId="25" xfId="0" applyNumberFormat="1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vertical="center"/>
    </xf>
    <xf numFmtId="0" fontId="4" fillId="8" borderId="42" xfId="0" applyFont="1" applyFill="1" applyBorder="1" applyAlignment="1" applyProtection="1">
      <alignment vertical="center"/>
    </xf>
    <xf numFmtId="0" fontId="4" fillId="8" borderId="39" xfId="0" applyFont="1" applyFill="1" applyBorder="1" applyAlignment="1" applyProtection="1">
      <alignment vertical="center"/>
    </xf>
    <xf numFmtId="0" fontId="3" fillId="8" borderId="39" xfId="0" applyFont="1" applyFill="1" applyBorder="1" applyAlignment="1" applyProtection="1">
      <alignment horizontal="center" vertical="center"/>
    </xf>
    <xf numFmtId="0" fontId="4" fillId="8" borderId="40" xfId="0" applyFont="1" applyFill="1" applyBorder="1" applyAlignment="1" applyProtection="1">
      <alignment vertical="center"/>
    </xf>
    <xf numFmtId="0" fontId="7" fillId="0" borderId="25" xfId="0" applyFont="1" applyBorder="1" applyAlignment="1" applyProtection="1">
      <alignment horizontal="center" vertical="center"/>
    </xf>
    <xf numFmtId="0" fontId="6" fillId="8" borderId="4" xfId="0" applyFont="1" applyFill="1" applyBorder="1" applyAlignment="1" applyProtection="1">
      <alignment vertical="center"/>
    </xf>
    <xf numFmtId="0" fontId="6" fillId="8" borderId="5" xfId="0" applyFont="1" applyFill="1" applyBorder="1" applyAlignment="1" applyProtection="1">
      <alignment vertical="center"/>
    </xf>
    <xf numFmtId="0" fontId="7" fillId="8" borderId="5" xfId="0" applyFont="1" applyFill="1" applyBorder="1" applyAlignment="1" applyProtection="1">
      <alignment horizontal="center" vertical="center"/>
    </xf>
    <xf numFmtId="0" fontId="4" fillId="8" borderId="5" xfId="0" applyFont="1" applyFill="1" applyBorder="1" applyAlignment="1" applyProtection="1">
      <alignment vertical="center"/>
    </xf>
    <xf numFmtId="0" fontId="4" fillId="8" borderId="6" xfId="0" applyFont="1" applyFill="1" applyBorder="1" applyAlignment="1" applyProtection="1">
      <alignment vertical="center"/>
    </xf>
    <xf numFmtId="0" fontId="4" fillId="8" borderId="2" xfId="0" applyFont="1" applyFill="1" applyBorder="1" applyAlignment="1" applyProtection="1">
      <alignment vertical="top"/>
    </xf>
    <xf numFmtId="0" fontId="4" fillId="8" borderId="0" xfId="0" applyFont="1" applyFill="1" applyBorder="1" applyAlignment="1" applyProtection="1">
      <alignment vertical="top"/>
    </xf>
    <xf numFmtId="0" fontId="4" fillId="8" borderId="5" xfId="0" applyFont="1" applyFill="1" applyBorder="1" applyAlignment="1" applyProtection="1">
      <alignment vertical="top"/>
    </xf>
    <xf numFmtId="0" fontId="4" fillId="8" borderId="2" xfId="0" applyFont="1" applyFill="1" applyBorder="1" applyAlignment="1" applyProtection="1">
      <alignment vertical="center"/>
    </xf>
    <xf numFmtId="164" fontId="4" fillId="0" borderId="43" xfId="0" applyNumberFormat="1" applyFont="1" applyBorder="1" applyAlignment="1" applyProtection="1">
      <alignment horizontal="center" vertical="center"/>
    </xf>
    <xf numFmtId="0" fontId="4" fillId="8" borderId="6" xfId="0" applyFont="1" applyFill="1" applyBorder="1" applyAlignment="1" applyProtection="1">
      <alignment vertical="top"/>
    </xf>
    <xf numFmtId="0" fontId="4" fillId="8" borderId="3" xfId="0" applyFont="1" applyFill="1" applyBorder="1" applyAlignment="1" applyProtection="1">
      <alignment vertical="top"/>
    </xf>
    <xf numFmtId="0" fontId="4" fillId="8" borderId="8" xfId="0" applyFont="1" applyFill="1" applyBorder="1" applyAlignment="1" applyProtection="1">
      <alignment vertical="top"/>
    </xf>
    <xf numFmtId="0" fontId="4" fillId="0" borderId="36" xfId="0" applyFont="1" applyBorder="1" applyAlignment="1" applyProtection="1">
      <alignment horizontal="center" vertical="center"/>
    </xf>
    <xf numFmtId="1" fontId="4" fillId="0" borderId="43" xfId="0" applyNumberFormat="1" applyFont="1" applyBorder="1" applyAlignment="1" applyProtection="1">
      <alignment horizontal="center" vertical="center"/>
    </xf>
    <xf numFmtId="1" fontId="4" fillId="0" borderId="31" xfId="0" applyNumberFormat="1" applyFont="1" applyBorder="1" applyAlignment="1" applyProtection="1">
      <alignment horizontal="center" vertical="center"/>
    </xf>
    <xf numFmtId="2" fontId="4" fillId="8" borderId="39" xfId="0" applyNumberFormat="1" applyFont="1" applyFill="1" applyBorder="1" applyAlignment="1" applyProtection="1">
      <alignment vertical="center"/>
    </xf>
    <xf numFmtId="0" fontId="0" fillId="0" borderId="16" xfId="0" applyBorder="1"/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top" wrapText="1"/>
    </xf>
    <xf numFmtId="0" fontId="0" fillId="0" borderId="46" xfId="0" applyBorder="1"/>
    <xf numFmtId="0" fontId="0" fillId="0" borderId="47" xfId="0" applyBorder="1" applyAlignment="1">
      <alignment horizont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9" borderId="46" xfId="0" applyFill="1" applyBorder="1" applyAlignment="1"/>
    <xf numFmtId="14" fontId="0" fillId="9" borderId="16" xfId="0" applyNumberFormat="1" applyFill="1" applyBorder="1" applyAlignment="1">
      <alignment horizontal="center"/>
    </xf>
    <xf numFmtId="0" fontId="0" fillId="9" borderId="16" xfId="0" applyFill="1" applyBorder="1" applyAlignment="1">
      <alignment horizontal="left" wrapText="1"/>
    </xf>
    <xf numFmtId="0" fontId="0" fillId="9" borderId="47" xfId="0" applyFill="1" applyBorder="1" applyAlignment="1">
      <alignment horizontal="center"/>
    </xf>
    <xf numFmtId="0" fontId="12" fillId="10" borderId="44" xfId="0" applyFont="1" applyFill="1" applyBorder="1" applyAlignment="1">
      <alignment horizontal="center"/>
    </xf>
    <xf numFmtId="0" fontId="12" fillId="10" borderId="12" xfId="0" applyFont="1" applyFill="1" applyBorder="1" applyAlignment="1">
      <alignment horizontal="center"/>
    </xf>
    <xf numFmtId="0" fontId="12" fillId="10" borderId="45" xfId="0" applyFont="1" applyFill="1" applyBorder="1" applyAlignment="1">
      <alignment horizontal="center"/>
    </xf>
    <xf numFmtId="0" fontId="0" fillId="9" borderId="50" xfId="0" applyFill="1" applyBorder="1" applyAlignment="1">
      <alignment vertical="center"/>
    </xf>
    <xf numFmtId="14" fontId="0" fillId="9" borderId="36" xfId="0" applyNumberFormat="1" applyFill="1" applyBorder="1" applyAlignment="1">
      <alignment horizontal="center" vertical="center"/>
    </xf>
    <xf numFmtId="0" fontId="0" fillId="9" borderId="36" xfId="0" applyFill="1" applyBorder="1" applyAlignment="1">
      <alignment wrapText="1"/>
    </xf>
    <xf numFmtId="0" fontId="0" fillId="9" borderId="51" xfId="0" applyFill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/>
    </xf>
    <xf numFmtId="0" fontId="9" fillId="0" borderId="25" xfId="0" applyFont="1" applyBorder="1" applyAlignment="1" applyProtection="1">
      <alignment horizontal="left" vertical="center"/>
    </xf>
    <xf numFmtId="2" fontId="4" fillId="0" borderId="31" xfId="0" applyNumberFormat="1" applyFont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/>
    <xf numFmtId="0" fontId="0" fillId="0" borderId="50" xfId="0" applyBorder="1" applyAlignment="1">
      <alignment vertical="center"/>
    </xf>
    <xf numFmtId="14" fontId="0" fillId="0" borderId="36" xfId="0" applyNumberFormat="1" applyBorder="1" applyAlignment="1">
      <alignment horizontal="center" vertical="center"/>
    </xf>
    <xf numFmtId="0" fontId="0" fillId="0" borderId="36" xfId="0" applyBorder="1" applyAlignment="1">
      <alignment vertical="top" wrapText="1"/>
    </xf>
    <xf numFmtId="0" fontId="0" fillId="0" borderId="51" xfId="0" applyBorder="1" applyAlignment="1">
      <alignment horizontal="center" vertical="center"/>
    </xf>
    <xf numFmtId="0" fontId="0" fillId="0" borderId="31" xfId="0" applyBorder="1" applyAlignment="1">
      <alignment wrapText="1"/>
    </xf>
    <xf numFmtId="0" fontId="0" fillId="0" borderId="48" xfId="0" applyBorder="1" applyAlignment="1">
      <alignment horizontal="left" vertical="center"/>
    </xf>
    <xf numFmtId="14" fontId="0" fillId="0" borderId="16" xfId="0" applyNumberFormat="1" applyFill="1" applyBorder="1" applyAlignment="1">
      <alignment horizontal="center"/>
    </xf>
    <xf numFmtId="0" fontId="4" fillId="7" borderId="43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1" xfId="0" applyFont="1" applyFill="1" applyBorder="1" applyAlignment="1" applyProtection="1">
      <alignment horizontal="left" vertical="center"/>
    </xf>
    <xf numFmtId="0" fontId="4" fillId="8" borderId="2" xfId="0" applyFont="1" applyFill="1" applyBorder="1" applyAlignment="1" applyProtection="1">
      <alignment horizontal="left" vertical="center"/>
    </xf>
    <xf numFmtId="2" fontId="4" fillId="0" borderId="18" xfId="0" applyNumberFormat="1" applyFont="1" applyBorder="1" applyAlignment="1" applyProtection="1">
      <alignment horizontal="center" vertical="center"/>
    </xf>
    <xf numFmtId="2" fontId="4" fillId="0" borderId="20" xfId="0" applyNumberFormat="1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right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left" vertical="center"/>
    </xf>
    <xf numFmtId="0" fontId="3" fillId="0" borderId="41" xfId="0" applyFont="1" applyBorder="1" applyAlignment="1" applyProtection="1">
      <alignment horizontal="left" vertical="center"/>
    </xf>
    <xf numFmtId="0" fontId="3" fillId="0" borderId="33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vertic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vertical="center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35" xfId="0" applyFont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36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center" vertical="center" textRotation="9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8" borderId="7" xfId="0" applyFont="1" applyFill="1" applyBorder="1" applyAlignment="1" applyProtection="1">
      <alignment horizontal="left" vertical="top" wrapText="1"/>
      <protection locked="0"/>
    </xf>
    <xf numFmtId="0" fontId="4" fillId="8" borderId="0" xfId="0" applyFont="1" applyFill="1" applyBorder="1" applyAlignment="1" applyProtection="1">
      <alignment horizontal="left" vertical="top" wrapText="1"/>
      <protection locked="0"/>
    </xf>
    <xf numFmtId="0" fontId="4" fillId="8" borderId="8" xfId="0" applyFont="1" applyFill="1" applyBorder="1" applyAlignment="1" applyProtection="1">
      <alignment horizontal="left" vertical="top" wrapText="1"/>
      <protection locked="0"/>
    </xf>
    <xf numFmtId="14" fontId="4" fillId="8" borderId="5" xfId="0" applyNumberFormat="1" applyFont="1" applyFill="1" applyBorder="1" applyAlignment="1" applyProtection="1">
      <alignment horizontal="center" vertical="center"/>
      <protection locked="0"/>
    </xf>
    <xf numFmtId="14" fontId="4" fillId="8" borderId="6" xfId="0" applyNumberFormat="1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8" borderId="6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left" vertical="center"/>
    </xf>
    <xf numFmtId="0" fontId="4" fillId="0" borderId="35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8" borderId="39" xfId="0" applyFont="1" applyFill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right" vertical="center"/>
    </xf>
    <xf numFmtId="0" fontId="6" fillId="8" borderId="5" xfId="0" applyFont="1" applyFill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textRotation="90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 applyProtection="1">
      <alignment horizontal="right" vertical="center"/>
      <protection locked="0"/>
    </xf>
    <xf numFmtId="0" fontId="4" fillId="8" borderId="3" xfId="0" applyFont="1" applyFill="1" applyBorder="1" applyAlignment="1" applyProtection="1">
      <alignment horizontal="right" vertical="center"/>
      <protection locked="0"/>
    </xf>
    <xf numFmtId="0" fontId="4" fillId="8" borderId="4" xfId="0" applyFont="1" applyFill="1" applyBorder="1" applyAlignment="1" applyProtection="1">
      <alignment horizontal="left" vertical="center"/>
    </xf>
    <xf numFmtId="0" fontId="4" fillId="8" borderId="5" xfId="0" applyFont="1" applyFill="1" applyBorder="1" applyAlignment="1" applyProtection="1">
      <alignment horizontal="left" vertical="center"/>
    </xf>
    <xf numFmtId="0" fontId="4" fillId="8" borderId="1" xfId="0" applyFont="1" applyFill="1" applyBorder="1" applyAlignment="1" applyProtection="1">
      <alignment horizontal="center" vertical="top"/>
      <protection locked="0"/>
    </xf>
    <xf numFmtId="0" fontId="4" fillId="8" borderId="2" xfId="0" applyFont="1" applyFill="1" applyBorder="1" applyAlignment="1" applyProtection="1">
      <alignment horizontal="center" vertical="top"/>
      <protection locked="0"/>
    </xf>
    <xf numFmtId="0" fontId="4" fillId="8" borderId="3" xfId="0" applyFont="1" applyFill="1" applyBorder="1" applyAlignment="1" applyProtection="1">
      <alignment horizontal="center" vertical="top"/>
      <protection locked="0"/>
    </xf>
    <xf numFmtId="0" fontId="4" fillId="8" borderId="7" xfId="0" applyFont="1" applyFill="1" applyBorder="1" applyAlignment="1" applyProtection="1">
      <alignment horizontal="center" vertical="top"/>
      <protection locked="0"/>
    </xf>
    <xf numFmtId="0" fontId="4" fillId="8" borderId="0" xfId="0" applyFont="1" applyFill="1" applyBorder="1" applyAlignment="1" applyProtection="1">
      <alignment horizontal="center" vertical="top"/>
      <protection locked="0"/>
    </xf>
    <xf numFmtId="0" fontId="4" fillId="8" borderId="8" xfId="0" applyFont="1" applyFill="1" applyBorder="1" applyAlignment="1" applyProtection="1">
      <alignment horizontal="center" vertical="top"/>
      <protection locked="0"/>
    </xf>
    <xf numFmtId="0" fontId="4" fillId="8" borderId="4" xfId="0" applyFont="1" applyFill="1" applyBorder="1" applyAlignment="1" applyProtection="1">
      <alignment horizontal="center" vertical="top"/>
      <protection locked="0"/>
    </xf>
    <xf numFmtId="0" fontId="4" fillId="8" borderId="5" xfId="0" applyFont="1" applyFill="1" applyBorder="1" applyAlignment="1" applyProtection="1">
      <alignment horizontal="center" vertical="top"/>
      <protection locked="0"/>
    </xf>
    <xf numFmtId="0" fontId="4" fillId="8" borderId="6" xfId="0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3">
    <dxf>
      <font>
        <strike/>
        <color auto="1"/>
      </font>
    </dxf>
    <dxf>
      <font>
        <strike/>
        <color auto="1"/>
      </font>
    </dxf>
    <dxf>
      <font>
        <strike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15E41BC-EC0A-42DC-809E-D43379BED1E8}" name="Table126" displayName="Table126" ref="D19:D26" totalsRowShown="0">
  <autoFilter ref="D19:D26" xr:uid="{49AA2451-4D0C-47C6-8399-FBC9655BC071}"/>
  <tableColumns count="1">
    <tableColumn id="1" xr3:uid="{CEEA7A15-EA56-48F2-B3A4-37164C17CB5A}" name="LRFR  Mo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BF0EA3B-90BB-4DF0-A13F-2AAC4A2A6803}" name="Table227" displayName="Table227" ref="B19:B25" totalsRowShown="0">
  <autoFilter ref="B19:B25" xr:uid="{E3EADDBF-02BF-456A-8DC4-D98C7CCE28C1}"/>
  <tableColumns count="1">
    <tableColumn id="1" xr3:uid="{8138C8B6-C24C-4FFF-A5E4-7FE578AB291E}" name="LRFR Limit Stat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49908E8-3370-4052-BD54-A53CDA136C4D}" name="Table328" displayName="Table328" ref="F20:F25" totalsRowShown="0">
  <autoFilter ref="F20:F25" xr:uid="{C086D677-BB35-4D44-B070-E65F4765D1D0}"/>
  <tableColumns count="1">
    <tableColumn id="1" xr3:uid="{1EADD91F-973A-4FB0-92E8-F042D4E595DF}" name="LFR Mod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12C515E-C339-42CB-81E6-9BD54DC361DB}" name="Table429" displayName="Table429" ref="D3:D13" totalsRowShown="0">
  <autoFilter ref="D3:D13" xr:uid="{B8C2B238-E9B2-4000-BD65-67BF19729AB9}"/>
  <tableColumns count="1">
    <tableColumn id="1" xr3:uid="{5C669729-839E-4B80-BFAA-1CF96B0A7CC3}" name="Material Main (Item 43A)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7B7DAC3-9644-468C-8373-DBA069982597}" name="Table530" displayName="Table530" ref="B3:B11" totalsRowShown="0">
  <autoFilter ref="B3:B11" xr:uid="{84B2C58E-AC0B-4900-B946-10A60E6710CF}"/>
  <tableColumns count="1">
    <tableColumn id="1" xr3:uid="{39C3D145-3079-45EE-B6B1-9E934193C92E}" name="NBI Conditio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DDFE635-3CC6-4386-BBC3-C066B80DC806}" name="Table631" displayName="Table631" ref="F3:F16" totalsRowShown="0">
  <autoFilter ref="F3:F16" xr:uid="{1CCFAA52-E757-4985-B456-83C5BB855DC4}"/>
  <tableColumns count="1">
    <tableColumn id="1" xr3:uid="{874583D1-E72B-4D7D-9744-3EDFD04F2A47}" name="Design Main (Item 43B)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EB081B8-EFB5-429A-B725-641EB633233B}" name="Table732" displayName="Table732" ref="H3:H7" totalsRowShown="0">
  <autoFilter ref="H3:H7" xr:uid="{3891AC0D-3754-40AC-91D6-CF2895A3E066}"/>
  <tableColumns count="1">
    <tableColumn id="1" xr3:uid="{7FD3A4FB-988A-425E-B9E0-62D887FBAE45}" name="Overlay Typ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C313954-755E-4D86-82A7-A09E0AAB1B96}" name="Table833" displayName="Table833" ref="H9:H12" totalsRowShown="0">
  <autoFilter ref="H9:H12" xr:uid="{D3C04281-0CA8-4D0D-BF2B-234BE36B0D7A}"/>
  <tableColumns count="1">
    <tableColumn id="1" xr3:uid="{7CF6F185-1E9B-4F76-B786-AE18913EF5D3}" name="Overlay Depth Measur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86AA-230E-4EDE-B751-8F5A7D9A2846}">
  <dimension ref="A1:Q86"/>
  <sheetViews>
    <sheetView tabSelected="1" view="pageLayout" zoomScale="145" zoomScaleNormal="100" zoomScalePageLayoutView="145" workbookViewId="0">
      <selection activeCell="H11" sqref="H11"/>
    </sheetView>
  </sheetViews>
  <sheetFormatPr defaultColWidth="9.140625" defaultRowHeight="15" x14ac:dyDescent="0.25"/>
  <cols>
    <col min="1" max="1" width="4.140625" style="1" customWidth="1"/>
    <col min="2" max="2" width="8.7109375" style="1" customWidth="1"/>
    <col min="3" max="3" width="4.7109375" style="1" customWidth="1"/>
    <col min="4" max="5" width="4.85546875" style="1" customWidth="1"/>
    <col min="6" max="6" width="5.5703125" style="1" customWidth="1"/>
    <col min="7" max="7" width="8.85546875" style="1" customWidth="1"/>
    <col min="8" max="8" width="8.42578125" style="1" customWidth="1"/>
    <col min="9" max="9" width="0.5703125" style="1" customWidth="1"/>
    <col min="10" max="10" width="6" style="1" customWidth="1"/>
    <col min="11" max="11" width="3.140625" style="1" customWidth="1"/>
    <col min="12" max="12" width="4.85546875" style="1" customWidth="1"/>
    <col min="13" max="13" width="4.28515625" style="1" customWidth="1"/>
    <col min="14" max="14" width="4.85546875" style="1" customWidth="1"/>
    <col min="15" max="15" width="7" style="1" customWidth="1"/>
    <col min="16" max="16" width="6" style="1" customWidth="1"/>
    <col min="17" max="17" width="3.140625" style="1" customWidth="1"/>
    <col min="18" max="16384" width="9.140625" style="1"/>
  </cols>
  <sheetData>
    <row r="1" spans="1:17" ht="10.7" customHeight="1" thickBot="1" x14ac:dyDescent="0.3">
      <c r="A1" s="150" t="s">
        <v>41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</row>
    <row r="2" spans="1:17" ht="10.7" customHeight="1" x14ac:dyDescent="0.25">
      <c r="A2" s="153" t="s">
        <v>42</v>
      </c>
      <c r="B2" s="153"/>
      <c r="C2" s="153"/>
      <c r="D2" s="153"/>
      <c r="E2" s="133"/>
      <c r="F2" s="133"/>
      <c r="G2" s="133"/>
      <c r="H2" s="133"/>
      <c r="I2" s="37"/>
      <c r="J2" s="140" t="s">
        <v>43</v>
      </c>
      <c r="K2" s="140"/>
      <c r="L2" s="140"/>
      <c r="M2" s="140"/>
      <c r="N2" s="35"/>
      <c r="O2" s="36" t="s">
        <v>114</v>
      </c>
      <c r="P2" s="187"/>
      <c r="Q2" s="188"/>
    </row>
    <row r="3" spans="1:17" ht="10.7" customHeight="1" x14ac:dyDescent="0.25">
      <c r="A3" s="157" t="s">
        <v>44</v>
      </c>
      <c r="B3" s="157"/>
      <c r="C3" s="157"/>
      <c r="D3" s="157"/>
      <c r="E3" s="158"/>
      <c r="F3" s="158"/>
      <c r="G3" s="158"/>
      <c r="H3" s="158"/>
      <c r="I3" s="38"/>
      <c r="J3" s="142" t="s">
        <v>45</v>
      </c>
      <c r="K3" s="142"/>
      <c r="L3" s="142"/>
      <c r="M3" s="142"/>
      <c r="N3" s="158"/>
      <c r="O3" s="158"/>
      <c r="P3" s="158"/>
      <c r="Q3" s="158"/>
    </row>
    <row r="4" spans="1:17" ht="10.7" customHeight="1" x14ac:dyDescent="0.25">
      <c r="A4" s="157" t="s">
        <v>46</v>
      </c>
      <c r="B4" s="157"/>
      <c r="C4" s="157"/>
      <c r="D4" s="157"/>
      <c r="E4" s="158"/>
      <c r="F4" s="158"/>
      <c r="G4" s="158"/>
      <c r="H4" s="158"/>
      <c r="I4" s="38"/>
      <c r="J4" s="142" t="s">
        <v>47</v>
      </c>
      <c r="K4" s="142"/>
      <c r="L4" s="142"/>
      <c r="M4" s="142"/>
      <c r="N4" s="3"/>
      <c r="O4" s="159" t="s">
        <v>48</v>
      </c>
      <c r="P4" s="160"/>
      <c r="Q4" s="161"/>
    </row>
    <row r="5" spans="1:17" ht="10.7" customHeight="1" x14ac:dyDescent="0.25">
      <c r="A5" s="157" t="s">
        <v>49</v>
      </c>
      <c r="B5" s="157"/>
      <c r="C5" s="157"/>
      <c r="D5" s="157"/>
      <c r="E5" s="158"/>
      <c r="F5" s="158"/>
      <c r="G5" s="158"/>
      <c r="H5" s="158"/>
      <c r="I5" s="38"/>
      <c r="J5" s="142" t="s">
        <v>50</v>
      </c>
      <c r="K5" s="142"/>
      <c r="L5" s="142"/>
      <c r="M5" s="142"/>
      <c r="N5" s="158"/>
      <c r="O5" s="158"/>
      <c r="P5" s="158"/>
      <c r="Q5" s="158"/>
    </row>
    <row r="6" spans="1:17" ht="10.7" customHeight="1" x14ac:dyDescent="0.25">
      <c r="A6" s="39"/>
      <c r="B6" s="40"/>
      <c r="C6" s="40"/>
      <c r="D6" s="40"/>
      <c r="E6" s="40"/>
      <c r="F6" s="40"/>
      <c r="G6" s="40"/>
      <c r="H6" s="41"/>
      <c r="I6" s="41"/>
      <c r="J6" s="40"/>
      <c r="K6" s="40"/>
      <c r="L6" s="40"/>
      <c r="M6" s="40"/>
      <c r="N6" s="40"/>
      <c r="O6" s="40"/>
      <c r="P6" s="40"/>
      <c r="Q6" s="42"/>
    </row>
    <row r="7" spans="1:17" ht="10.7" customHeight="1" thickBot="1" x14ac:dyDescent="0.3">
      <c r="A7" s="165" t="s">
        <v>51</v>
      </c>
      <c r="B7" s="166"/>
      <c r="C7" s="166"/>
      <c r="D7" s="166"/>
      <c r="E7" s="166"/>
      <c r="F7" s="166"/>
      <c r="G7" s="166"/>
      <c r="H7" s="166"/>
      <c r="I7" s="166"/>
      <c r="J7" s="43" t="s">
        <v>55</v>
      </c>
      <c r="K7" s="44"/>
      <c r="L7" s="44"/>
      <c r="M7" s="44"/>
      <c r="N7" s="44"/>
      <c r="O7" s="44"/>
      <c r="P7" s="44"/>
      <c r="Q7" s="45"/>
    </row>
    <row r="8" spans="1:17" ht="10.7" customHeight="1" x14ac:dyDescent="0.25">
      <c r="A8" s="196" t="s">
        <v>109</v>
      </c>
      <c r="B8" s="197"/>
      <c r="C8" s="197"/>
      <c r="D8" s="197"/>
      <c r="E8" s="197"/>
      <c r="F8" s="197"/>
      <c r="G8" s="198"/>
      <c r="H8" s="33"/>
      <c r="I8" s="41"/>
      <c r="J8" s="133" t="s">
        <v>141</v>
      </c>
      <c r="K8" s="133"/>
      <c r="L8" s="133"/>
      <c r="M8" s="133"/>
      <c r="N8" s="133"/>
      <c r="O8" s="133"/>
      <c r="P8" s="133"/>
      <c r="Q8" s="133"/>
    </row>
    <row r="9" spans="1:17" ht="10.7" customHeight="1" x14ac:dyDescent="0.25">
      <c r="A9" s="159" t="s">
        <v>53</v>
      </c>
      <c r="B9" s="160"/>
      <c r="C9" s="160"/>
      <c r="D9" s="160"/>
      <c r="E9" s="160"/>
      <c r="F9" s="161"/>
      <c r="G9" s="138" t="str">
        <f>IF(H8=0, " ",IF(H8&gt;=6, 1, IF(H8&lt;=4, 0.85, 0.95)))</f>
        <v xml:space="preserve"> </v>
      </c>
      <c r="H9" s="139"/>
      <c r="I9" s="41"/>
      <c r="J9" s="46"/>
      <c r="K9" s="46"/>
      <c r="L9" s="46"/>
      <c r="M9" s="46"/>
      <c r="N9" s="46"/>
      <c r="O9" s="46"/>
      <c r="P9" s="46"/>
      <c r="Q9" s="47"/>
    </row>
    <row r="10" spans="1:17" ht="10.7" customHeight="1" x14ac:dyDescent="0.25">
      <c r="A10" s="39"/>
      <c r="B10" s="40"/>
      <c r="C10" s="40"/>
      <c r="D10" s="40"/>
      <c r="E10" s="40"/>
      <c r="F10" s="40"/>
      <c r="G10" s="40"/>
      <c r="H10" s="41"/>
      <c r="I10" s="41"/>
      <c r="J10" s="46"/>
      <c r="K10" s="46"/>
      <c r="L10" s="46"/>
      <c r="M10" s="46"/>
      <c r="N10" s="46"/>
      <c r="O10" s="46"/>
      <c r="P10" s="46"/>
      <c r="Q10" s="47"/>
    </row>
    <row r="11" spans="1:17" ht="10.7" customHeight="1" thickBot="1" x14ac:dyDescent="0.3">
      <c r="A11" s="48" t="s">
        <v>54</v>
      </c>
      <c r="B11" s="44"/>
      <c r="C11" s="44"/>
      <c r="D11" s="44"/>
      <c r="E11" s="44"/>
      <c r="F11" s="44"/>
      <c r="G11" s="44"/>
      <c r="H11" s="49"/>
      <c r="I11" s="49"/>
      <c r="J11" s="166" t="s">
        <v>52</v>
      </c>
      <c r="K11" s="166"/>
      <c r="L11" s="166"/>
      <c r="M11" s="166"/>
      <c r="N11" s="166"/>
      <c r="O11" s="166"/>
      <c r="P11" s="166"/>
      <c r="Q11" s="167"/>
    </row>
    <row r="12" spans="1:17" ht="10.7" customHeight="1" thickBot="1" x14ac:dyDescent="0.3">
      <c r="A12" s="140" t="s">
        <v>110</v>
      </c>
      <c r="B12" s="140"/>
      <c r="C12" s="140"/>
      <c r="D12" s="140"/>
      <c r="E12" s="141"/>
      <c r="F12" s="141"/>
      <c r="G12" s="141"/>
      <c r="H12" s="141"/>
      <c r="I12" s="41"/>
      <c r="J12" s="168" t="s">
        <v>142</v>
      </c>
      <c r="K12" s="168"/>
      <c r="L12" s="168"/>
      <c r="M12" s="168"/>
      <c r="N12" s="168"/>
      <c r="O12" s="168"/>
      <c r="P12" s="168"/>
      <c r="Q12" s="168"/>
    </row>
    <row r="13" spans="1:17" ht="10.7" customHeight="1" x14ac:dyDescent="0.25">
      <c r="A13" s="140" t="s">
        <v>56</v>
      </c>
      <c r="B13" s="140"/>
      <c r="C13" s="140"/>
      <c r="D13" s="140"/>
      <c r="E13" s="141"/>
      <c r="F13" s="141"/>
      <c r="G13" s="141"/>
      <c r="H13" s="141"/>
      <c r="I13" s="40"/>
      <c r="J13" s="169"/>
      <c r="K13" s="169"/>
      <c r="L13" s="169"/>
      <c r="M13" s="169"/>
      <c r="N13" s="169"/>
      <c r="O13" s="169"/>
      <c r="P13" s="169"/>
      <c r="Q13" s="169"/>
    </row>
    <row r="14" spans="1:17" ht="10.7" customHeight="1" x14ac:dyDescent="0.25">
      <c r="A14" s="142" t="s">
        <v>3</v>
      </c>
      <c r="B14" s="142"/>
      <c r="C14" s="142"/>
      <c r="D14" s="142"/>
      <c r="E14" s="144"/>
      <c r="F14" s="144"/>
      <c r="G14" s="144"/>
      <c r="H14" s="144"/>
      <c r="I14" s="40"/>
      <c r="J14" s="179" t="s">
        <v>133</v>
      </c>
      <c r="K14" s="179"/>
      <c r="L14" s="179"/>
      <c r="M14" s="179"/>
      <c r="N14" s="179"/>
      <c r="O14" s="179"/>
      <c r="P14" s="179"/>
      <c r="Q14" s="179"/>
    </row>
    <row r="15" spans="1:17" ht="10.7" customHeight="1" x14ac:dyDescent="0.25">
      <c r="A15" s="142" t="s">
        <v>57</v>
      </c>
      <c r="B15" s="142"/>
      <c r="C15" s="142"/>
      <c r="D15" s="142"/>
      <c r="E15" s="143"/>
      <c r="F15" s="143"/>
      <c r="G15" s="143"/>
      <c r="H15" s="50" t="s">
        <v>58</v>
      </c>
      <c r="I15" s="40"/>
      <c r="J15" s="179"/>
      <c r="K15" s="179"/>
      <c r="L15" s="179"/>
      <c r="M15" s="179"/>
      <c r="N15" s="179"/>
      <c r="O15" s="179"/>
      <c r="P15" s="179"/>
      <c r="Q15" s="179"/>
    </row>
    <row r="16" spans="1:17" ht="10.7" customHeight="1" x14ac:dyDescent="0.25">
      <c r="A16" s="142" t="s">
        <v>15</v>
      </c>
      <c r="B16" s="142"/>
      <c r="C16" s="142"/>
      <c r="D16" s="142"/>
      <c r="E16" s="144"/>
      <c r="F16" s="144"/>
      <c r="G16" s="144"/>
      <c r="H16" s="144"/>
      <c r="I16" s="40"/>
      <c r="J16" s="154"/>
      <c r="K16" s="155"/>
      <c r="L16" s="155"/>
      <c r="M16" s="155"/>
      <c r="N16" s="155"/>
      <c r="O16" s="155"/>
      <c r="P16" s="155"/>
      <c r="Q16" s="156"/>
    </row>
    <row r="17" spans="1:17" ht="10.7" customHeight="1" x14ac:dyDescent="0.25">
      <c r="A17" s="39"/>
      <c r="B17" s="40"/>
      <c r="C17" s="40"/>
      <c r="D17" s="40"/>
      <c r="E17" s="40"/>
      <c r="F17" s="40"/>
      <c r="G17" s="40"/>
      <c r="H17" s="40"/>
      <c r="I17" s="40"/>
      <c r="J17" s="46"/>
      <c r="K17" s="46"/>
      <c r="L17" s="46"/>
      <c r="M17" s="46"/>
      <c r="N17" s="46"/>
      <c r="O17" s="46"/>
      <c r="P17" s="46"/>
      <c r="Q17" s="47"/>
    </row>
    <row r="18" spans="1:17" ht="10.7" customHeight="1" thickBot="1" x14ac:dyDescent="0.3">
      <c r="A18" s="48" t="s">
        <v>59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ht="10.7" customHeight="1" x14ac:dyDescent="0.25">
      <c r="A19" s="145" t="s">
        <v>143</v>
      </c>
      <c r="B19" s="145"/>
      <c r="C19" s="145"/>
      <c r="D19" s="145"/>
      <c r="E19" s="141"/>
      <c r="F19" s="141"/>
      <c r="G19" s="141"/>
      <c r="H19" s="141"/>
      <c r="I19" s="40"/>
      <c r="J19" s="40"/>
      <c r="K19" s="40"/>
      <c r="L19" s="40"/>
      <c r="M19" s="40"/>
      <c r="N19" s="40"/>
      <c r="O19" s="40"/>
      <c r="P19" s="40"/>
      <c r="Q19" s="42"/>
    </row>
    <row r="20" spans="1:17" ht="10.7" customHeight="1" x14ac:dyDescent="0.25">
      <c r="A20" s="132" t="s">
        <v>108</v>
      </c>
      <c r="B20" s="132"/>
      <c r="C20" s="132"/>
      <c r="D20" s="132"/>
      <c r="E20" s="144"/>
      <c r="F20" s="144"/>
      <c r="G20" s="144"/>
      <c r="H20" s="144"/>
      <c r="I20" s="40"/>
      <c r="J20" s="40"/>
      <c r="K20" s="40"/>
      <c r="L20" s="40"/>
      <c r="M20" s="40"/>
      <c r="N20" s="40"/>
      <c r="O20" s="40"/>
      <c r="P20" s="40"/>
      <c r="Q20" s="42"/>
    </row>
    <row r="21" spans="1:17" ht="10.7" customHeight="1" thickBot="1" x14ac:dyDescent="0.3">
      <c r="A21" s="51"/>
      <c r="B21" s="52"/>
      <c r="C21" s="52"/>
      <c r="D21" s="52"/>
      <c r="E21" s="52"/>
      <c r="F21" s="52"/>
      <c r="G21" s="52"/>
      <c r="H21" s="52"/>
      <c r="I21" s="52"/>
      <c r="J21" s="53"/>
      <c r="K21" s="53"/>
      <c r="L21" s="53"/>
      <c r="M21" s="53"/>
      <c r="N21" s="53"/>
      <c r="O21" s="53"/>
      <c r="P21" s="53"/>
      <c r="Q21" s="54"/>
    </row>
    <row r="22" spans="1:17" ht="10.7" customHeight="1" thickBot="1" x14ac:dyDescent="0.3">
      <c r="A22" s="148" t="s">
        <v>96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80" t="s">
        <v>97</v>
      </c>
      <c r="M22" s="181"/>
      <c r="N22" s="181"/>
      <c r="O22" s="181"/>
      <c r="P22" s="181"/>
      <c r="Q22" s="182"/>
    </row>
    <row r="23" spans="1:17" ht="25.5" customHeight="1" x14ac:dyDescent="0.25">
      <c r="A23" s="55" t="s">
        <v>60</v>
      </c>
      <c r="B23" s="55" t="s">
        <v>61</v>
      </c>
      <c r="C23" s="56" t="s">
        <v>62</v>
      </c>
      <c r="D23" s="56" t="s">
        <v>63</v>
      </c>
      <c r="E23" s="56" t="s">
        <v>64</v>
      </c>
      <c r="F23" s="56" t="s">
        <v>111</v>
      </c>
      <c r="G23" s="56" t="s">
        <v>65</v>
      </c>
      <c r="H23" s="56" t="s">
        <v>66</v>
      </c>
      <c r="I23" s="183" t="s">
        <v>112</v>
      </c>
      <c r="J23" s="184"/>
      <c r="K23" s="116" t="s">
        <v>67</v>
      </c>
      <c r="L23" s="57" t="s">
        <v>63</v>
      </c>
      <c r="M23" s="56" t="s">
        <v>64</v>
      </c>
      <c r="N23" s="56" t="s">
        <v>113</v>
      </c>
      <c r="O23" s="56" t="s">
        <v>66</v>
      </c>
      <c r="P23" s="56" t="s">
        <v>117</v>
      </c>
      <c r="Q23" s="117" t="s">
        <v>67</v>
      </c>
    </row>
    <row r="24" spans="1:17" ht="10.7" customHeight="1" x14ac:dyDescent="0.25">
      <c r="A24" s="170" t="s">
        <v>68</v>
      </c>
      <c r="B24" s="50" t="s">
        <v>69</v>
      </c>
      <c r="C24" s="4">
        <v>36</v>
      </c>
      <c r="D24" s="7"/>
      <c r="E24" s="5"/>
      <c r="F24" s="5"/>
      <c r="G24" s="109"/>
      <c r="H24" s="109"/>
      <c r="I24" s="146"/>
      <c r="J24" s="147"/>
      <c r="K24" s="112"/>
      <c r="L24" s="58"/>
      <c r="M24" s="5"/>
      <c r="N24" s="5"/>
      <c r="O24" s="5"/>
      <c r="P24" s="5"/>
      <c r="Q24" s="5"/>
    </row>
    <row r="25" spans="1:17" ht="10.7" customHeight="1" x14ac:dyDescent="0.25">
      <c r="A25" s="170"/>
      <c r="B25" s="50" t="s">
        <v>70</v>
      </c>
      <c r="C25" s="4">
        <v>36</v>
      </c>
      <c r="D25" s="7"/>
      <c r="E25" s="5"/>
      <c r="F25" s="5"/>
      <c r="G25" s="109"/>
      <c r="H25" s="109"/>
      <c r="I25" s="146"/>
      <c r="J25" s="147"/>
      <c r="K25" s="112"/>
      <c r="L25" s="58"/>
      <c r="M25" s="5"/>
      <c r="N25" s="5"/>
      <c r="O25" s="5"/>
      <c r="P25" s="5"/>
      <c r="Q25" s="5"/>
    </row>
    <row r="26" spans="1:17" ht="10.7" customHeight="1" x14ac:dyDescent="0.25">
      <c r="A26" s="170"/>
      <c r="B26" s="50" t="s">
        <v>71</v>
      </c>
      <c r="C26" s="4">
        <v>36</v>
      </c>
      <c r="D26" s="5"/>
      <c r="E26" s="5"/>
      <c r="F26" s="5"/>
      <c r="G26" s="59"/>
      <c r="H26" s="59"/>
      <c r="I26" s="185"/>
      <c r="J26" s="186"/>
      <c r="K26" s="60"/>
      <c r="L26" s="9"/>
      <c r="M26" s="6" t="str">
        <f>IF(L26="","", MIN(99.9,TRUNC(C26*L26,1)))</f>
        <v/>
      </c>
      <c r="N26" s="5"/>
      <c r="O26" s="109"/>
      <c r="P26" s="109"/>
      <c r="Q26" s="109"/>
    </row>
    <row r="27" spans="1:17" ht="10.7" customHeight="1" x14ac:dyDescent="0.25">
      <c r="A27" s="170"/>
      <c r="B27" s="50" t="s">
        <v>72</v>
      </c>
      <c r="C27" s="4">
        <v>36</v>
      </c>
      <c r="D27" s="5"/>
      <c r="E27" s="5"/>
      <c r="F27" s="5"/>
      <c r="G27" s="59"/>
      <c r="H27" s="59"/>
      <c r="I27" s="185"/>
      <c r="J27" s="186"/>
      <c r="K27" s="60"/>
      <c r="L27" s="9"/>
      <c r="M27" s="6" t="str">
        <f t="shared" ref="M27:M39" si="0">IF(L27="","", MIN(99.9,TRUNC(C27*L27,1)))</f>
        <v/>
      </c>
      <c r="N27" s="5"/>
      <c r="O27" s="109"/>
      <c r="P27" s="109"/>
      <c r="Q27" s="109"/>
    </row>
    <row r="28" spans="1:17" ht="10.7" customHeight="1" x14ac:dyDescent="0.25">
      <c r="A28" s="170" t="s">
        <v>98</v>
      </c>
      <c r="B28" s="50" t="s">
        <v>73</v>
      </c>
      <c r="C28" s="4">
        <v>25</v>
      </c>
      <c r="D28" s="7"/>
      <c r="E28" s="6" t="str">
        <f>IF(D28="","", MIN(99.9,TRUNC(C28*D28,1)))</f>
        <v/>
      </c>
      <c r="F28" s="8" t="str">
        <f>IF(D28="","",IF(D28&gt;=1,"N/A⁷",MAX(TRUNC((C28/0.7)*(D28-0.3),0),0)))</f>
        <v/>
      </c>
      <c r="G28" s="109"/>
      <c r="H28" s="109"/>
      <c r="I28" s="146"/>
      <c r="J28" s="147"/>
      <c r="K28" s="112"/>
      <c r="L28" s="9"/>
      <c r="M28" s="6" t="str">
        <f t="shared" si="0"/>
        <v/>
      </c>
      <c r="N28" s="110" t="str">
        <f t="shared" ref="N28:N30" si="1">IF(L28="","",IF(L28&gt;=1,"N/A⁷",TRUNC((M28),0)))</f>
        <v/>
      </c>
      <c r="O28" s="109"/>
      <c r="P28" s="109"/>
      <c r="Q28" s="109"/>
    </row>
    <row r="29" spans="1:17" ht="10.7" customHeight="1" x14ac:dyDescent="0.25">
      <c r="A29" s="170"/>
      <c r="B29" s="50" t="s">
        <v>74</v>
      </c>
      <c r="C29" s="4">
        <v>40</v>
      </c>
      <c r="D29" s="7"/>
      <c r="E29" s="6" t="str">
        <f>IF(D29="","", MIN(99.9,TRUNC(C29*D29,1)))</f>
        <v/>
      </c>
      <c r="F29" s="8" t="str">
        <f t="shared" ref="F29:F39" si="2">IF(D29="","",IF(D29&gt;=1,"N/A⁷",MAX(TRUNC((C29/0.7)*(D29-0.3),0),0)))</f>
        <v/>
      </c>
      <c r="G29" s="109"/>
      <c r="H29" s="109"/>
      <c r="I29" s="146"/>
      <c r="J29" s="147"/>
      <c r="K29" s="112"/>
      <c r="L29" s="9"/>
      <c r="M29" s="6" t="str">
        <f t="shared" si="0"/>
        <v/>
      </c>
      <c r="N29" s="110" t="str">
        <f t="shared" si="1"/>
        <v/>
      </c>
      <c r="O29" s="109"/>
      <c r="P29" s="109"/>
      <c r="Q29" s="109"/>
    </row>
    <row r="30" spans="1:17" ht="10.7" customHeight="1" x14ac:dyDescent="0.25">
      <c r="A30" s="170"/>
      <c r="B30" s="50" t="s">
        <v>75</v>
      </c>
      <c r="C30" s="4">
        <v>36</v>
      </c>
      <c r="D30" s="7"/>
      <c r="E30" s="6" t="str">
        <f>IF(D30="","", MIN(99.9,TRUNC(C30*D30,1)))</f>
        <v/>
      </c>
      <c r="F30" s="8" t="str">
        <f t="shared" si="2"/>
        <v/>
      </c>
      <c r="G30" s="109"/>
      <c r="H30" s="109"/>
      <c r="I30" s="146"/>
      <c r="J30" s="147"/>
      <c r="K30" s="112"/>
      <c r="L30" s="9"/>
      <c r="M30" s="6" t="str">
        <f t="shared" si="0"/>
        <v/>
      </c>
      <c r="N30" s="110" t="str">
        <f t="shared" si="1"/>
        <v/>
      </c>
      <c r="O30" s="109"/>
      <c r="P30" s="109"/>
      <c r="Q30" s="109"/>
    </row>
    <row r="31" spans="1:17" ht="10.7" customHeight="1" x14ac:dyDescent="0.25">
      <c r="A31" s="170"/>
      <c r="B31" s="50" t="s">
        <v>76</v>
      </c>
      <c r="C31" s="4">
        <v>40</v>
      </c>
      <c r="D31" s="7"/>
      <c r="E31" s="6" t="str">
        <f t="shared" ref="E31:E39" si="3">IF(D31="","", MIN(99.9,TRUNC(C31*D31,1)))</f>
        <v/>
      </c>
      <c r="F31" s="10"/>
      <c r="G31" s="109"/>
      <c r="H31" s="109"/>
      <c r="I31" s="146"/>
      <c r="J31" s="147"/>
      <c r="K31" s="112"/>
      <c r="L31" s="9"/>
      <c r="M31" s="6" t="str">
        <f t="shared" si="0"/>
        <v/>
      </c>
      <c r="N31" s="11"/>
      <c r="O31" s="109"/>
      <c r="P31" s="109"/>
      <c r="Q31" s="109"/>
    </row>
    <row r="32" spans="1:17" ht="10.7" customHeight="1" x14ac:dyDescent="0.25">
      <c r="A32" s="170"/>
      <c r="B32" s="50" t="s">
        <v>77</v>
      </c>
      <c r="C32" s="4">
        <v>27</v>
      </c>
      <c r="D32" s="7"/>
      <c r="E32" s="6" t="str">
        <f t="shared" si="3"/>
        <v/>
      </c>
      <c r="F32" s="8" t="str">
        <f t="shared" si="2"/>
        <v/>
      </c>
      <c r="G32" s="109"/>
      <c r="H32" s="109"/>
      <c r="I32" s="146"/>
      <c r="J32" s="147"/>
      <c r="K32" s="112"/>
      <c r="L32" s="9"/>
      <c r="M32" s="6" t="str">
        <f t="shared" si="0"/>
        <v/>
      </c>
      <c r="N32" s="110" t="str">
        <f>IF(L32="","",IF(L32&gt;=1,"N/A⁷",TRUNC((M32),0)))</f>
        <v/>
      </c>
      <c r="O32" s="109"/>
      <c r="P32" s="109"/>
      <c r="Q32" s="109"/>
    </row>
    <row r="33" spans="1:17" ht="10.7" customHeight="1" x14ac:dyDescent="0.25">
      <c r="A33" s="170"/>
      <c r="B33" s="50" t="s">
        <v>78</v>
      </c>
      <c r="C33" s="4">
        <v>31</v>
      </c>
      <c r="D33" s="7"/>
      <c r="E33" s="6" t="str">
        <f t="shared" si="3"/>
        <v/>
      </c>
      <c r="F33" s="8" t="str">
        <f t="shared" si="2"/>
        <v/>
      </c>
      <c r="G33" s="109"/>
      <c r="H33" s="109"/>
      <c r="I33" s="146"/>
      <c r="J33" s="147"/>
      <c r="K33" s="112"/>
      <c r="L33" s="9"/>
      <c r="M33" s="6" t="str">
        <f t="shared" si="0"/>
        <v/>
      </c>
      <c r="N33" s="110" t="str">
        <f>IF(L33="","",IF(L33&gt;=1,"N/A⁷",TRUNC((M33),0)))</f>
        <v/>
      </c>
      <c r="O33" s="109"/>
      <c r="P33" s="109"/>
      <c r="Q33" s="109"/>
    </row>
    <row r="34" spans="1:17" ht="10.7" customHeight="1" x14ac:dyDescent="0.25">
      <c r="A34" s="170"/>
      <c r="B34" s="50" t="s">
        <v>79</v>
      </c>
      <c r="C34" s="8">
        <v>34.75</v>
      </c>
      <c r="D34" s="7"/>
      <c r="E34" s="6" t="str">
        <f t="shared" si="3"/>
        <v/>
      </c>
      <c r="F34" s="8" t="str">
        <f t="shared" si="2"/>
        <v/>
      </c>
      <c r="G34" s="109"/>
      <c r="H34" s="109"/>
      <c r="I34" s="146"/>
      <c r="J34" s="147"/>
      <c r="K34" s="112"/>
      <c r="L34" s="9"/>
      <c r="M34" s="6" t="str">
        <f t="shared" si="0"/>
        <v/>
      </c>
      <c r="N34" s="110" t="str">
        <f t="shared" ref="N34:N38" si="4">IF(L34="","",IF(L34&gt;=1,"N/A⁷",TRUNC((M34),0)))</f>
        <v/>
      </c>
      <c r="O34" s="109"/>
      <c r="P34" s="109"/>
      <c r="Q34" s="109"/>
    </row>
    <row r="35" spans="1:17" ht="10.7" customHeight="1" x14ac:dyDescent="0.25">
      <c r="A35" s="170"/>
      <c r="B35" s="50" t="s">
        <v>80</v>
      </c>
      <c r="C35" s="8">
        <v>38.75</v>
      </c>
      <c r="D35" s="7"/>
      <c r="E35" s="6" t="str">
        <f t="shared" si="3"/>
        <v/>
      </c>
      <c r="F35" s="8" t="str">
        <f t="shared" si="2"/>
        <v/>
      </c>
      <c r="G35" s="109"/>
      <c r="H35" s="109"/>
      <c r="I35" s="146"/>
      <c r="J35" s="147"/>
      <c r="K35" s="112"/>
      <c r="L35" s="9"/>
      <c r="M35" s="6" t="str">
        <f t="shared" si="0"/>
        <v/>
      </c>
      <c r="N35" s="110" t="str">
        <f t="shared" si="4"/>
        <v/>
      </c>
      <c r="O35" s="109"/>
      <c r="P35" s="109"/>
      <c r="Q35" s="109"/>
    </row>
    <row r="36" spans="1:17" ht="10.7" customHeight="1" x14ac:dyDescent="0.25">
      <c r="A36" s="170"/>
      <c r="B36" s="61" t="s">
        <v>81</v>
      </c>
      <c r="C36" s="12">
        <v>28.75</v>
      </c>
      <c r="D36" s="13"/>
      <c r="E36" s="6" t="str">
        <f t="shared" si="3"/>
        <v/>
      </c>
      <c r="F36" s="8" t="str">
        <f t="shared" si="2"/>
        <v/>
      </c>
      <c r="G36" s="16"/>
      <c r="H36" s="16"/>
      <c r="I36" s="146"/>
      <c r="J36" s="147"/>
      <c r="K36" s="14"/>
      <c r="L36" s="15"/>
      <c r="M36" s="6" t="str">
        <f t="shared" si="0"/>
        <v/>
      </c>
      <c r="N36" s="110" t="str">
        <f t="shared" si="4"/>
        <v/>
      </c>
      <c r="O36" s="16"/>
      <c r="P36" s="109"/>
      <c r="Q36" s="16"/>
    </row>
    <row r="37" spans="1:17" ht="10.7" customHeight="1" x14ac:dyDescent="0.25">
      <c r="A37" s="170"/>
      <c r="B37" s="62" t="s">
        <v>82</v>
      </c>
      <c r="C37" s="17">
        <v>43</v>
      </c>
      <c r="D37" s="18"/>
      <c r="E37" s="6" t="str">
        <f t="shared" si="3"/>
        <v/>
      </c>
      <c r="F37" s="8" t="str">
        <f t="shared" si="2"/>
        <v/>
      </c>
      <c r="G37" s="20"/>
      <c r="H37" s="20"/>
      <c r="I37" s="171"/>
      <c r="J37" s="172"/>
      <c r="K37" s="14"/>
      <c r="L37" s="19"/>
      <c r="M37" s="6" t="str">
        <f t="shared" si="0"/>
        <v/>
      </c>
      <c r="N37" s="110" t="str">
        <f t="shared" si="4"/>
        <v/>
      </c>
      <c r="O37" s="20"/>
      <c r="P37" s="20"/>
      <c r="Q37" s="20"/>
    </row>
    <row r="38" spans="1:17" ht="10.7" customHeight="1" thickBot="1" x14ac:dyDescent="0.3">
      <c r="A38" s="170"/>
      <c r="B38" s="63" t="s">
        <v>83</v>
      </c>
      <c r="C38" s="21">
        <v>52.75</v>
      </c>
      <c r="D38" s="22"/>
      <c r="E38" s="23" t="str">
        <f t="shared" si="3"/>
        <v/>
      </c>
      <c r="F38" s="21" t="str">
        <f t="shared" si="2"/>
        <v/>
      </c>
      <c r="G38" s="25"/>
      <c r="H38" s="25"/>
      <c r="I38" s="173"/>
      <c r="J38" s="174"/>
      <c r="K38" s="111"/>
      <c r="L38" s="24"/>
      <c r="M38" s="23" t="str">
        <f t="shared" si="0"/>
        <v/>
      </c>
      <c r="N38" s="85" t="str">
        <f t="shared" si="4"/>
        <v/>
      </c>
      <c r="O38" s="25"/>
      <c r="P38" s="25"/>
      <c r="Q38" s="25"/>
    </row>
    <row r="39" spans="1:17" ht="10.7" customHeight="1" thickTop="1" x14ac:dyDescent="0.25">
      <c r="A39" s="170" t="s">
        <v>99</v>
      </c>
      <c r="B39" s="64" t="s">
        <v>95</v>
      </c>
      <c r="C39" s="65">
        <v>59.4</v>
      </c>
      <c r="D39" s="26"/>
      <c r="E39" s="81" t="str">
        <f t="shared" si="3"/>
        <v/>
      </c>
      <c r="F39" s="86" t="str">
        <f t="shared" si="2"/>
        <v/>
      </c>
      <c r="G39" s="28"/>
      <c r="H39" s="28"/>
      <c r="I39" s="177"/>
      <c r="J39" s="178"/>
      <c r="K39" s="115"/>
      <c r="L39" s="27"/>
      <c r="M39" s="81" t="str">
        <f t="shared" si="0"/>
        <v/>
      </c>
      <c r="N39" s="131"/>
      <c r="O39" s="28"/>
      <c r="P39" s="28"/>
      <c r="Q39" s="28"/>
    </row>
    <row r="40" spans="1:17" ht="10.7" customHeight="1" x14ac:dyDescent="0.25">
      <c r="A40" s="170"/>
      <c r="B40" s="50"/>
      <c r="C40" s="4"/>
      <c r="D40" s="7"/>
      <c r="E40" s="6" t="str">
        <f t="shared" ref="E40:E42" si="5">IF(D40="","", TRUNC(C40*D40,1))</f>
        <v/>
      </c>
      <c r="F40" s="8" t="str">
        <f t="shared" ref="F40:F42" si="6">IF(D40="","",IF(D40&gt;=1,"N/A⁷",TRUNC((C40/0.7)*(D40-0.3),0)))</f>
        <v/>
      </c>
      <c r="G40" s="121"/>
      <c r="H40" s="121"/>
      <c r="I40" s="205"/>
      <c r="J40" s="206"/>
      <c r="K40" s="122"/>
      <c r="L40" s="9"/>
      <c r="M40" s="6" t="str">
        <f t="shared" ref="M40:M42" si="7">IF(L40="","", TRUNC(C40*L40,1))</f>
        <v/>
      </c>
      <c r="N40" s="110" t="str">
        <f t="shared" ref="N40:N42" si="8">IF(L40="","",IF(L40&gt;=1,"N/A⁷",TRUNC((M40),0)))</f>
        <v/>
      </c>
      <c r="O40" s="121"/>
      <c r="P40" s="121"/>
      <c r="Q40" s="121"/>
    </row>
    <row r="41" spans="1:17" ht="10.7" customHeight="1" x14ac:dyDescent="0.25">
      <c r="A41" s="170"/>
      <c r="B41" s="50"/>
      <c r="C41" s="4"/>
      <c r="D41" s="29"/>
      <c r="E41" s="6" t="str">
        <f t="shared" si="5"/>
        <v/>
      </c>
      <c r="F41" s="8" t="str">
        <f t="shared" si="6"/>
        <v/>
      </c>
      <c r="G41" s="110"/>
      <c r="H41" s="8"/>
      <c r="I41" s="175"/>
      <c r="J41" s="176"/>
      <c r="K41" s="114"/>
      <c r="L41" s="119"/>
      <c r="M41" s="6" t="str">
        <f t="shared" si="7"/>
        <v/>
      </c>
      <c r="N41" s="110" t="str">
        <f t="shared" si="8"/>
        <v/>
      </c>
      <c r="O41" s="110"/>
      <c r="P41" s="110"/>
      <c r="Q41" s="110"/>
    </row>
    <row r="42" spans="1:17" ht="10.7" customHeight="1" thickBot="1" x14ac:dyDescent="0.3">
      <c r="A42" s="202"/>
      <c r="B42" s="66"/>
      <c r="C42" s="32"/>
      <c r="D42" s="30"/>
      <c r="E42" s="31" t="str">
        <f t="shared" si="5"/>
        <v/>
      </c>
      <c r="F42" s="87" t="str">
        <f t="shared" si="6"/>
        <v/>
      </c>
      <c r="G42" s="32"/>
      <c r="H42" s="118"/>
      <c r="I42" s="203"/>
      <c r="J42" s="204"/>
      <c r="K42" s="113"/>
      <c r="L42" s="120"/>
      <c r="M42" s="31" t="str">
        <f t="shared" si="7"/>
        <v/>
      </c>
      <c r="N42" s="110" t="str">
        <f t="shared" si="8"/>
        <v/>
      </c>
      <c r="O42" s="32"/>
      <c r="P42" s="32"/>
      <c r="Q42" s="32"/>
    </row>
    <row r="43" spans="1:17" ht="10.7" customHeight="1" x14ac:dyDescent="0.25">
      <c r="A43" s="162" t="s">
        <v>115</v>
      </c>
      <c r="B43" s="163"/>
      <c r="C43" s="163"/>
      <c r="D43" s="163"/>
      <c r="E43" s="164"/>
      <c r="F43" s="34" t="str">
        <f>IF(COUNTIF(L28:L30,0)+COUNTIF(L32:L35,0)+COUNTIF(D28:D30,0)+COUNTIF(D32:D35,0),"N/A⁹",IF(IF(ISNUMBER((IF(MIN(D28:D30,D32:D35,L28:L30,L32:L35)&lt;&gt;0,MIN(D28:D30,D32:D35,L28:L30,L32:L35),""))),IF(MIN(D28:D30,D32:D35,L28:L30,L32:L35)&gt;=1,"N/A⁷",MIN(F28:F30,F32:F35,N28:N30,N32:N35)),"N/A⁷")&lt;3,"N/A⁹",IF(ISNUMBER((IF(MIN(D28:D30,D32:D35,L28:L30,L32:L35)&lt;&gt;0,MIN(D28:D30,D32:D35,L28:L30,L32:L35),""))),IF(MIN(D28:D30,D32:D35,L28:L30,L32:L35)&gt;=1,"N/A⁷",MIN(F28:F30,F32:F35,N28:N30,N32:N35)),"N/A⁷")))</f>
        <v>N/A⁷</v>
      </c>
      <c r="G43" s="67"/>
      <c r="H43" s="88"/>
      <c r="I43" s="199"/>
      <c r="J43" s="199"/>
      <c r="K43" s="199"/>
      <c r="L43" s="199"/>
      <c r="M43" s="199"/>
      <c r="N43" s="69"/>
      <c r="O43" s="68"/>
      <c r="P43" s="68"/>
      <c r="Q43" s="70"/>
    </row>
    <row r="44" spans="1:17" ht="10.7" customHeight="1" x14ac:dyDescent="0.25">
      <c r="A44" s="200" t="s">
        <v>116</v>
      </c>
      <c r="B44" s="200"/>
      <c r="C44" s="200"/>
      <c r="D44" s="200"/>
      <c r="E44" s="200"/>
      <c r="F44" s="71" t="str">
        <f>IF(E20="No", "N/A⁸", IF(COUNTIF(L36:L37,0)+COUNTIF(D36:D37,0),"N/A⁹",IF(IF(ISNUMBER((IF(MIN(L36:L37,D36:D37)&lt;&gt;0,MIN(L36:L37,D36:D37),""))),IF(MIN(L36:L37,D36:D37)&gt;=1,"N/A⁷",MIN(F36:F37,N36:N37)),"N/A⁷")&lt;3,"N/A⁹",IF(ISNUMBER((IF(MIN(L36:L37,D36:D37)&lt;&gt;0,MIN(L36:L37,D36:D37),""))),IF(MIN(L36:L37,D36:D37)&gt;=1,"N/A⁷",MIN(F36:F37,N36:N37)),"N/A⁷"))))</f>
        <v>N/A⁷</v>
      </c>
      <c r="G44" s="72"/>
      <c r="H44" s="73"/>
      <c r="I44" s="201"/>
      <c r="J44" s="201"/>
      <c r="K44" s="201"/>
      <c r="L44" s="201"/>
      <c r="M44" s="201"/>
      <c r="N44" s="74"/>
      <c r="O44" s="75"/>
      <c r="P44" s="75"/>
      <c r="Q44" s="76"/>
    </row>
    <row r="45" spans="1:17" ht="10.7" customHeight="1" x14ac:dyDescent="0.25">
      <c r="A45" s="189" t="s">
        <v>84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1"/>
    </row>
    <row r="46" spans="1:17" ht="10.7" customHeight="1" x14ac:dyDescent="0.25">
      <c r="A46" s="189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1"/>
    </row>
    <row r="47" spans="1:17" ht="10.7" customHeight="1" x14ac:dyDescent="0.25">
      <c r="A47" s="189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1"/>
    </row>
    <row r="48" spans="1:17" ht="10.7" customHeight="1" x14ac:dyDescent="0.25">
      <c r="A48" s="189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1"/>
    </row>
    <row r="49" spans="1:17" ht="12" customHeight="1" x14ac:dyDescent="0.25">
      <c r="A49" s="189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1"/>
    </row>
    <row r="50" spans="1:17" ht="10.7" customHeight="1" x14ac:dyDescent="0.25">
      <c r="A50" s="189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1"/>
    </row>
    <row r="51" spans="1:17" ht="10.7" customHeight="1" x14ac:dyDescent="0.25">
      <c r="A51" s="136" t="s">
        <v>100</v>
      </c>
      <c r="B51" s="137"/>
      <c r="C51" s="137"/>
      <c r="D51" s="137"/>
      <c r="E51" s="137"/>
      <c r="F51" s="137"/>
      <c r="G51" s="137"/>
      <c r="H51" s="137"/>
      <c r="I51" s="137"/>
      <c r="J51" s="77"/>
      <c r="K51" s="77"/>
      <c r="L51" s="83"/>
      <c r="M51" s="211" t="s">
        <v>85</v>
      </c>
      <c r="N51" s="212"/>
      <c r="O51" s="212"/>
      <c r="P51" s="212"/>
      <c r="Q51" s="213"/>
    </row>
    <row r="52" spans="1:17" ht="10.7" customHeight="1" x14ac:dyDescent="0.25">
      <c r="A52" s="134" t="s">
        <v>101</v>
      </c>
      <c r="B52" s="135"/>
      <c r="C52" s="135"/>
      <c r="D52" s="135"/>
      <c r="E52" s="135"/>
      <c r="F52" s="135"/>
      <c r="G52" s="135"/>
      <c r="H52" s="135"/>
      <c r="I52" s="78"/>
      <c r="J52" s="78"/>
      <c r="K52" s="78"/>
      <c r="L52" s="78"/>
      <c r="M52" s="214"/>
      <c r="N52" s="215"/>
      <c r="O52" s="215"/>
      <c r="P52" s="215"/>
      <c r="Q52" s="216"/>
    </row>
    <row r="53" spans="1:17" ht="10.7" customHeight="1" x14ac:dyDescent="0.25">
      <c r="A53" s="134" t="s">
        <v>102</v>
      </c>
      <c r="B53" s="135"/>
      <c r="C53" s="135"/>
      <c r="D53" s="135"/>
      <c r="E53" s="135"/>
      <c r="F53" s="135"/>
      <c r="G53" s="135"/>
      <c r="H53" s="135"/>
      <c r="I53" s="78"/>
      <c r="J53" s="78"/>
      <c r="K53" s="78"/>
      <c r="L53" s="78"/>
      <c r="M53" s="214"/>
      <c r="N53" s="215"/>
      <c r="O53" s="215"/>
      <c r="P53" s="215"/>
      <c r="Q53" s="216"/>
    </row>
    <row r="54" spans="1:17" ht="10.7" customHeight="1" x14ac:dyDescent="0.25">
      <c r="A54" s="134" t="s">
        <v>103</v>
      </c>
      <c r="B54" s="135"/>
      <c r="C54" s="135"/>
      <c r="D54" s="135"/>
      <c r="E54" s="135"/>
      <c r="F54" s="135"/>
      <c r="G54" s="135"/>
      <c r="H54" s="135"/>
      <c r="I54" s="78"/>
      <c r="J54" s="78"/>
      <c r="K54" s="78"/>
      <c r="L54" s="78"/>
      <c r="M54" s="214"/>
      <c r="N54" s="215"/>
      <c r="O54" s="215"/>
      <c r="P54" s="215"/>
      <c r="Q54" s="216"/>
    </row>
    <row r="55" spans="1:17" ht="10.7" customHeight="1" x14ac:dyDescent="0.25">
      <c r="A55" s="134" t="s">
        <v>104</v>
      </c>
      <c r="B55" s="135"/>
      <c r="C55" s="135"/>
      <c r="D55" s="135"/>
      <c r="E55" s="135"/>
      <c r="F55" s="135"/>
      <c r="G55" s="135"/>
      <c r="H55" s="135"/>
      <c r="I55" s="78"/>
      <c r="J55" s="78"/>
      <c r="K55" s="78"/>
      <c r="L55" s="78"/>
      <c r="M55" s="214"/>
      <c r="N55" s="215"/>
      <c r="O55" s="215"/>
      <c r="P55" s="215"/>
      <c r="Q55" s="216"/>
    </row>
    <row r="56" spans="1:17" ht="10.7" customHeight="1" x14ac:dyDescent="0.25">
      <c r="A56" s="134" t="s">
        <v>105</v>
      </c>
      <c r="B56" s="135"/>
      <c r="C56" s="135"/>
      <c r="D56" s="135"/>
      <c r="E56" s="135"/>
      <c r="F56" s="135"/>
      <c r="G56" s="135"/>
      <c r="H56" s="135"/>
      <c r="I56" s="78"/>
      <c r="J56" s="78"/>
      <c r="K56" s="78"/>
      <c r="L56" s="78"/>
      <c r="M56" s="214"/>
      <c r="N56" s="215"/>
      <c r="O56" s="215"/>
      <c r="P56" s="215"/>
      <c r="Q56" s="216"/>
    </row>
    <row r="57" spans="1:17" ht="10.7" customHeight="1" x14ac:dyDescent="0.25">
      <c r="A57" s="134" t="s">
        <v>106</v>
      </c>
      <c r="B57" s="135"/>
      <c r="C57" s="135"/>
      <c r="D57" s="135"/>
      <c r="E57" s="135"/>
      <c r="F57" s="135"/>
      <c r="G57" s="135"/>
      <c r="H57" s="135"/>
      <c r="I57" s="78"/>
      <c r="J57" s="78"/>
      <c r="K57" s="78"/>
      <c r="L57" s="78"/>
      <c r="M57" s="214"/>
      <c r="N57" s="215"/>
      <c r="O57" s="215"/>
      <c r="P57" s="215"/>
      <c r="Q57" s="216"/>
    </row>
    <row r="58" spans="1:17" ht="10.7" customHeight="1" x14ac:dyDescent="0.25">
      <c r="A58" s="134" t="s">
        <v>107</v>
      </c>
      <c r="B58" s="135"/>
      <c r="C58" s="135"/>
      <c r="D58" s="135"/>
      <c r="E58" s="135"/>
      <c r="F58" s="135"/>
      <c r="G58" s="135"/>
      <c r="H58" s="135"/>
      <c r="I58" s="78"/>
      <c r="J58" s="78"/>
      <c r="K58" s="78"/>
      <c r="L58" s="84"/>
      <c r="M58" s="214"/>
      <c r="N58" s="215"/>
      <c r="O58" s="215"/>
      <c r="P58" s="215"/>
      <c r="Q58" s="216"/>
    </row>
    <row r="59" spans="1:17" ht="10.7" customHeight="1" x14ac:dyDescent="0.25">
      <c r="A59" s="134" t="s">
        <v>130</v>
      </c>
      <c r="B59" s="135"/>
      <c r="C59" s="135"/>
      <c r="D59" s="135"/>
      <c r="E59" s="135"/>
      <c r="F59" s="135"/>
      <c r="G59" s="135"/>
      <c r="H59" s="135"/>
      <c r="I59" s="79"/>
      <c r="J59" s="79"/>
      <c r="K59" s="79"/>
      <c r="L59" s="82"/>
      <c r="M59" s="214"/>
      <c r="N59" s="215"/>
      <c r="O59" s="215"/>
      <c r="P59" s="215"/>
      <c r="Q59" s="216"/>
    </row>
    <row r="60" spans="1:17" ht="12.95" customHeight="1" x14ac:dyDescent="0.25">
      <c r="A60" s="136"/>
      <c r="B60" s="137"/>
      <c r="C60" s="137"/>
      <c r="D60" s="137"/>
      <c r="E60" s="80"/>
      <c r="F60" s="80"/>
      <c r="G60" s="80"/>
      <c r="H60" s="80"/>
      <c r="I60" s="80"/>
      <c r="J60" s="80"/>
      <c r="K60" s="80"/>
      <c r="L60" s="80"/>
      <c r="M60" s="214"/>
      <c r="N60" s="215"/>
      <c r="O60" s="215"/>
      <c r="P60" s="215"/>
      <c r="Q60" s="216"/>
    </row>
    <row r="61" spans="1:17" ht="10.7" customHeight="1" x14ac:dyDescent="0.25">
      <c r="A61" s="136" t="s">
        <v>86</v>
      </c>
      <c r="B61" s="137"/>
      <c r="C61" s="137"/>
      <c r="D61" s="137"/>
      <c r="E61" s="123"/>
      <c r="F61" s="80"/>
      <c r="G61" s="80"/>
      <c r="H61" s="207" t="s">
        <v>87</v>
      </c>
      <c r="I61" s="207"/>
      <c r="J61" s="207"/>
      <c r="K61" s="207"/>
      <c r="L61" s="208"/>
      <c r="M61" s="214"/>
      <c r="N61" s="215"/>
      <c r="O61" s="215"/>
      <c r="P61" s="215"/>
      <c r="Q61" s="216"/>
    </row>
    <row r="62" spans="1:17" ht="10.7" customHeight="1" x14ac:dyDescent="0.25">
      <c r="A62" s="134" t="s">
        <v>88</v>
      </c>
      <c r="B62" s="135"/>
      <c r="C62" s="135"/>
      <c r="D62" s="135"/>
      <c r="E62" s="75"/>
      <c r="F62" s="75"/>
      <c r="G62" s="75"/>
      <c r="H62" s="194" t="s">
        <v>89</v>
      </c>
      <c r="I62" s="194"/>
      <c r="J62" s="194"/>
      <c r="K62" s="192">
        <v>44197</v>
      </c>
      <c r="L62" s="193"/>
      <c r="M62" s="214"/>
      <c r="N62" s="215"/>
      <c r="O62" s="215"/>
      <c r="P62" s="215"/>
      <c r="Q62" s="216"/>
    </row>
    <row r="63" spans="1:17" ht="10.7" customHeight="1" x14ac:dyDescent="0.25">
      <c r="A63" s="136" t="s">
        <v>90</v>
      </c>
      <c r="B63" s="137"/>
      <c r="C63" s="137"/>
      <c r="D63" s="137"/>
      <c r="E63" s="80"/>
      <c r="F63" s="80"/>
      <c r="G63" s="80"/>
      <c r="H63" s="207"/>
      <c r="I63" s="207"/>
      <c r="J63" s="207"/>
      <c r="K63" s="207"/>
      <c r="L63" s="208"/>
      <c r="M63" s="214"/>
      <c r="N63" s="215"/>
      <c r="O63" s="215"/>
      <c r="P63" s="215"/>
      <c r="Q63" s="216"/>
    </row>
    <row r="64" spans="1:17" ht="10.7" customHeight="1" x14ac:dyDescent="0.25">
      <c r="A64" s="209" t="s">
        <v>88</v>
      </c>
      <c r="B64" s="210"/>
      <c r="C64" s="210"/>
      <c r="D64" s="210"/>
      <c r="E64" s="75"/>
      <c r="F64" s="75"/>
      <c r="G64" s="75"/>
      <c r="H64" s="194"/>
      <c r="I64" s="194"/>
      <c r="J64" s="194"/>
      <c r="K64" s="194"/>
      <c r="L64" s="195"/>
      <c r="M64" s="217"/>
      <c r="N64" s="218"/>
      <c r="O64" s="218"/>
      <c r="P64" s="218"/>
      <c r="Q64" s="219"/>
    </row>
    <row r="65" spans="1:1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</sheetData>
  <sheetProtection selectLockedCells="1"/>
  <mergeCells count="91">
    <mergeCell ref="H61:L61"/>
    <mergeCell ref="H63:L63"/>
    <mergeCell ref="A64:D64"/>
    <mergeCell ref="A61:D61"/>
    <mergeCell ref="M51:Q64"/>
    <mergeCell ref="P2:Q2"/>
    <mergeCell ref="A45:Q50"/>
    <mergeCell ref="K62:L62"/>
    <mergeCell ref="H62:J62"/>
    <mergeCell ref="K64:L64"/>
    <mergeCell ref="H64:J64"/>
    <mergeCell ref="A8:G8"/>
    <mergeCell ref="A52:H52"/>
    <mergeCell ref="A53:H53"/>
    <mergeCell ref="A60:D60"/>
    <mergeCell ref="I43:M43"/>
    <mergeCell ref="A44:E44"/>
    <mergeCell ref="I44:M44"/>
    <mergeCell ref="A39:A42"/>
    <mergeCell ref="I42:J42"/>
    <mergeCell ref="I40:J40"/>
    <mergeCell ref="I41:J41"/>
    <mergeCell ref="I39:J39"/>
    <mergeCell ref="J14:Q15"/>
    <mergeCell ref="A58:H58"/>
    <mergeCell ref="L22:Q22"/>
    <mergeCell ref="I23:J23"/>
    <mergeCell ref="A24:A27"/>
    <mergeCell ref="I24:J24"/>
    <mergeCell ref="I25:J25"/>
    <mergeCell ref="I26:J26"/>
    <mergeCell ref="I27:J27"/>
    <mergeCell ref="A57:H57"/>
    <mergeCell ref="A56:H56"/>
    <mergeCell ref="A55:H55"/>
    <mergeCell ref="A51:I51"/>
    <mergeCell ref="I35:J35"/>
    <mergeCell ref="I33:J33"/>
    <mergeCell ref="I36:J36"/>
    <mergeCell ref="A43:E43"/>
    <mergeCell ref="J5:M5"/>
    <mergeCell ref="N5:Q5"/>
    <mergeCell ref="A7:I7"/>
    <mergeCell ref="J11:Q11"/>
    <mergeCell ref="J12:Q13"/>
    <mergeCell ref="A14:D14"/>
    <mergeCell ref="E14:H14"/>
    <mergeCell ref="A9:F9"/>
    <mergeCell ref="A5:D5"/>
    <mergeCell ref="E5:H5"/>
    <mergeCell ref="A28:A38"/>
    <mergeCell ref="I37:J37"/>
    <mergeCell ref="I38:J38"/>
    <mergeCell ref="O4:Q4"/>
    <mergeCell ref="I29:J29"/>
    <mergeCell ref="I30:J30"/>
    <mergeCell ref="I31:J31"/>
    <mergeCell ref="I32:J32"/>
    <mergeCell ref="I28:J28"/>
    <mergeCell ref="E19:H19"/>
    <mergeCell ref="I34:J34"/>
    <mergeCell ref="E20:H20"/>
    <mergeCell ref="A22:K22"/>
    <mergeCell ref="A1:Q1"/>
    <mergeCell ref="A2:D2"/>
    <mergeCell ref="E2:H2"/>
    <mergeCell ref="J2:M2"/>
    <mergeCell ref="J16:Q16"/>
    <mergeCell ref="A3:D3"/>
    <mergeCell ref="E3:H3"/>
    <mergeCell ref="J3:M3"/>
    <mergeCell ref="N3:Q3"/>
    <mergeCell ref="A4:D4"/>
    <mergeCell ref="E4:H4"/>
    <mergeCell ref="J4:M4"/>
    <mergeCell ref="A20:D20"/>
    <mergeCell ref="J8:Q8"/>
    <mergeCell ref="A59:H59"/>
    <mergeCell ref="A54:H54"/>
    <mergeCell ref="A63:D63"/>
    <mergeCell ref="A62:D62"/>
    <mergeCell ref="G9:H9"/>
    <mergeCell ref="A12:D12"/>
    <mergeCell ref="E12:H12"/>
    <mergeCell ref="A15:D15"/>
    <mergeCell ref="E15:G15"/>
    <mergeCell ref="A13:D13"/>
    <mergeCell ref="E13:H13"/>
    <mergeCell ref="A16:D16"/>
    <mergeCell ref="E16:H16"/>
    <mergeCell ref="A19:D19"/>
  </mergeCells>
  <conditionalFormatting sqref="A44:E44 I44:N44">
    <cfRule type="expression" dxfId="2" priority="3">
      <formula>$E$20 = "No"</formula>
    </cfRule>
  </conditionalFormatting>
  <conditionalFormatting sqref="B36:Q37">
    <cfRule type="expression" dxfId="1" priority="2">
      <formula>$E$20 = "No"</formula>
    </cfRule>
  </conditionalFormatting>
  <conditionalFormatting sqref="F44">
    <cfRule type="expression" dxfId="0" priority="1">
      <formula>$E$20 = "No"</formula>
    </cfRule>
  </conditionalFormatting>
  <pageMargins left="0.7" right="0.7" top="0.75" bottom="0.75" header="0.3" footer="0.3"/>
  <pageSetup orientation="portrait" r:id="rId1"/>
  <headerFooter>
    <oddHeader>&amp;C&amp;"Arial,Bold"&amp;10NORTH DAKOTA DEPARTMENT OF TRANSPORTATION 
BRIDGE LOAD RATING SUMMARY</oddHeader>
    <oddFooter xml:space="preserve">&amp;L&amp;G&amp;R&amp;9Form Date: 3/1/2022  V. 7.3&amp;11  
</oddFooter>
  </headerFooter>
  <ignoredErrors>
    <ignoredError sqref="G9" unlockedFormula="1"/>
    <ignoredError sqref="F44" formulaRange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4ED28E74-DD1A-4BC1-B711-4FE1B6525B0E}">
          <x14:formula1>
            <xm:f>Lists!$D$4:$D$13</xm:f>
          </x14:formula1>
          <xm:sqref>E4:H4</xm:sqref>
        </x14:dataValidation>
        <x14:dataValidation type="list" allowBlank="1" showInputMessage="1" showErrorMessage="1" xr:uid="{0C99AFFC-D318-4580-A221-7EF987937D45}">
          <x14:formula1>
            <xm:f>Lists!$F$4:$F$16</xm:f>
          </x14:formula1>
          <xm:sqref>E5:H5</xm:sqref>
        </x14:dataValidation>
        <x14:dataValidation type="list" allowBlank="1" showInputMessage="1" showErrorMessage="1" xr:uid="{603BA461-B3F8-4F07-B00B-DDA9F22F4EE4}">
          <x14:formula1>
            <xm:f>Lists!$H$4:$H$7</xm:f>
          </x14:formula1>
          <xm:sqref>E14:H14</xm:sqref>
        </x14:dataValidation>
        <x14:dataValidation type="list" allowBlank="1" showInputMessage="1" showErrorMessage="1" xr:uid="{77889088-6ED3-4764-85D7-EE4D402615AB}">
          <x14:formula1>
            <xm:f>Lists!$H$10:$H$12</xm:f>
          </x14:formula1>
          <xm:sqref>E16:H16 E20:H20</xm:sqref>
        </x14:dataValidation>
        <x14:dataValidation type="list" allowBlank="1" showInputMessage="1" showErrorMessage="1" xr:uid="{1AC4F336-0637-4DEC-8789-8CB5D5C6FA4D}">
          <x14:formula1>
            <xm:f>Lists!$B$4:$B$11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9BB8E-FFFA-4A69-A0F6-D0F04646A49A}">
  <dimension ref="B3:H26"/>
  <sheetViews>
    <sheetView workbookViewId="0">
      <selection activeCell="D46" sqref="D46"/>
    </sheetView>
  </sheetViews>
  <sheetFormatPr defaultRowHeight="15" x14ac:dyDescent="0.25"/>
  <cols>
    <col min="2" max="2" width="23.5703125" customWidth="1"/>
    <col min="4" max="4" width="25.42578125" customWidth="1"/>
    <col min="6" max="6" width="24" customWidth="1"/>
    <col min="8" max="8" width="32.85546875" bestFit="1" customWidth="1"/>
  </cols>
  <sheetData>
    <row r="3" spans="2:8" x14ac:dyDescent="0.25">
      <c r="B3" t="s">
        <v>0</v>
      </c>
      <c r="D3" t="s">
        <v>1</v>
      </c>
      <c r="F3" t="s">
        <v>2</v>
      </c>
      <c r="H3" t="s">
        <v>3</v>
      </c>
    </row>
    <row r="5" spans="2:8" x14ac:dyDescent="0.25">
      <c r="B5">
        <v>3</v>
      </c>
      <c r="D5" t="s">
        <v>4</v>
      </c>
      <c r="F5" t="s">
        <v>5</v>
      </c>
      <c r="H5" t="s">
        <v>6</v>
      </c>
    </row>
    <row r="6" spans="2:8" x14ac:dyDescent="0.25">
      <c r="B6">
        <v>4</v>
      </c>
      <c r="D6" t="s">
        <v>91</v>
      </c>
      <c r="F6" t="s">
        <v>7</v>
      </c>
      <c r="H6" t="s">
        <v>8</v>
      </c>
    </row>
    <row r="7" spans="2:8" x14ac:dyDescent="0.25">
      <c r="B7">
        <v>5</v>
      </c>
      <c r="D7" t="s">
        <v>9</v>
      </c>
      <c r="F7" t="s">
        <v>10</v>
      </c>
      <c r="H7" t="s">
        <v>11</v>
      </c>
    </row>
    <row r="8" spans="2:8" x14ac:dyDescent="0.25">
      <c r="B8">
        <v>6</v>
      </c>
      <c r="D8" t="s">
        <v>92</v>
      </c>
      <c r="F8" t="s">
        <v>12</v>
      </c>
    </row>
    <row r="9" spans="2:8" x14ac:dyDescent="0.25">
      <c r="B9">
        <v>7</v>
      </c>
      <c r="D9" t="s">
        <v>13</v>
      </c>
      <c r="F9" t="s">
        <v>14</v>
      </c>
      <c r="H9" t="s">
        <v>15</v>
      </c>
    </row>
    <row r="10" spans="2:8" x14ac:dyDescent="0.25">
      <c r="B10">
        <v>8</v>
      </c>
      <c r="D10" t="s">
        <v>93</v>
      </c>
      <c r="F10" t="s">
        <v>16</v>
      </c>
    </row>
    <row r="11" spans="2:8" x14ac:dyDescent="0.25">
      <c r="B11">
        <v>9</v>
      </c>
      <c r="D11" t="s">
        <v>17</v>
      </c>
      <c r="F11" t="s">
        <v>18</v>
      </c>
      <c r="H11" t="s">
        <v>19</v>
      </c>
    </row>
    <row r="12" spans="2:8" x14ac:dyDescent="0.25">
      <c r="D12" t="s">
        <v>20</v>
      </c>
      <c r="F12" t="s">
        <v>21</v>
      </c>
      <c r="H12" t="s">
        <v>22</v>
      </c>
    </row>
    <row r="13" spans="2:8" x14ac:dyDescent="0.25">
      <c r="D13" t="s">
        <v>94</v>
      </c>
      <c r="F13" t="s">
        <v>23</v>
      </c>
    </row>
    <row r="14" spans="2:8" x14ac:dyDescent="0.25">
      <c r="F14" t="s">
        <v>24</v>
      </c>
    </row>
    <row r="15" spans="2:8" x14ac:dyDescent="0.25">
      <c r="F15" t="s">
        <v>25</v>
      </c>
    </row>
    <row r="16" spans="2:8" x14ac:dyDescent="0.25">
      <c r="F16" t="s">
        <v>26</v>
      </c>
    </row>
    <row r="19" spans="2:6" x14ac:dyDescent="0.25">
      <c r="B19" t="s">
        <v>27</v>
      </c>
      <c r="D19" t="s">
        <v>28</v>
      </c>
    </row>
    <row r="20" spans="2:6" x14ac:dyDescent="0.25">
      <c r="F20" t="s">
        <v>29</v>
      </c>
    </row>
    <row r="21" spans="2:6" x14ac:dyDescent="0.25">
      <c r="B21" t="s">
        <v>30</v>
      </c>
      <c r="D21" t="s">
        <v>31</v>
      </c>
    </row>
    <row r="22" spans="2:6" x14ac:dyDescent="0.25">
      <c r="B22" t="s">
        <v>32</v>
      </c>
      <c r="D22" t="s">
        <v>33</v>
      </c>
      <c r="F22" t="s">
        <v>31</v>
      </c>
    </row>
    <row r="23" spans="2:6" x14ac:dyDescent="0.25">
      <c r="B23" t="s">
        <v>34</v>
      </c>
      <c r="D23" t="s">
        <v>35</v>
      </c>
      <c r="F23" t="s">
        <v>33</v>
      </c>
    </row>
    <row r="24" spans="2:6" x14ac:dyDescent="0.25">
      <c r="B24" t="s">
        <v>36</v>
      </c>
      <c r="D24" t="s">
        <v>37</v>
      </c>
      <c r="F24" t="s">
        <v>35</v>
      </c>
    </row>
    <row r="25" spans="2:6" x14ac:dyDescent="0.25">
      <c r="B25" t="s">
        <v>38</v>
      </c>
      <c r="D25" t="s">
        <v>39</v>
      </c>
      <c r="F25" t="s">
        <v>40</v>
      </c>
    </row>
    <row r="26" spans="2:6" x14ac:dyDescent="0.25">
      <c r="D26" t="s">
        <v>40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76C73-339C-4693-98EC-A123A84BD793}">
  <dimension ref="B1:E9"/>
  <sheetViews>
    <sheetView workbookViewId="0">
      <selection activeCell="D9" sqref="D9"/>
    </sheetView>
  </sheetViews>
  <sheetFormatPr defaultRowHeight="15" x14ac:dyDescent="0.25"/>
  <cols>
    <col min="1" max="1" width="4.28515625" customWidth="1"/>
    <col min="2" max="2" width="8.28515625" bestFit="1" customWidth="1"/>
    <col min="3" max="3" width="14.42578125" bestFit="1" customWidth="1"/>
    <col min="4" max="4" width="81.7109375" customWidth="1"/>
    <col min="5" max="5" width="13.5703125" bestFit="1" customWidth="1"/>
  </cols>
  <sheetData>
    <row r="1" spans="2:5" ht="15.75" thickBot="1" x14ac:dyDescent="0.3"/>
    <row r="2" spans="2:5" ht="15.75" x14ac:dyDescent="0.25">
      <c r="B2" s="100" t="s">
        <v>118</v>
      </c>
      <c r="C2" s="101" t="s">
        <v>120</v>
      </c>
      <c r="D2" s="101" t="s">
        <v>119</v>
      </c>
      <c r="E2" s="102" t="s">
        <v>123</v>
      </c>
    </row>
    <row r="3" spans="2:5" x14ac:dyDescent="0.25">
      <c r="B3" s="92" t="s">
        <v>125</v>
      </c>
      <c r="C3" s="130">
        <v>43997</v>
      </c>
      <c r="D3" s="89" t="s">
        <v>127</v>
      </c>
      <c r="E3" s="93" t="s">
        <v>126</v>
      </c>
    </row>
    <row r="4" spans="2:5" ht="15" customHeight="1" x14ac:dyDescent="0.25">
      <c r="B4" s="96" t="s">
        <v>122</v>
      </c>
      <c r="C4" s="97">
        <v>44083</v>
      </c>
      <c r="D4" s="98" t="s">
        <v>135</v>
      </c>
      <c r="E4" s="99" t="s">
        <v>128</v>
      </c>
    </row>
    <row r="5" spans="2:5" ht="45" x14ac:dyDescent="0.25">
      <c r="B5" s="94" t="s">
        <v>121</v>
      </c>
      <c r="C5" s="90">
        <v>44152</v>
      </c>
      <c r="D5" s="91" t="s">
        <v>134</v>
      </c>
      <c r="E5" s="95" t="s">
        <v>128</v>
      </c>
    </row>
    <row r="6" spans="2:5" ht="45" x14ac:dyDescent="0.25">
      <c r="B6" s="103" t="s">
        <v>124</v>
      </c>
      <c r="C6" s="104">
        <v>44209</v>
      </c>
      <c r="D6" s="105" t="s">
        <v>137</v>
      </c>
      <c r="E6" s="106" t="s">
        <v>128</v>
      </c>
    </row>
    <row r="7" spans="2:5" ht="60" x14ac:dyDescent="0.25">
      <c r="B7" s="124" t="s">
        <v>129</v>
      </c>
      <c r="C7" s="125">
        <v>44258</v>
      </c>
      <c r="D7" s="126" t="s">
        <v>136</v>
      </c>
      <c r="E7" s="127" t="s">
        <v>128</v>
      </c>
    </row>
    <row r="8" spans="2:5" ht="30.75" thickBot="1" x14ac:dyDescent="0.3">
      <c r="B8" s="129" t="s">
        <v>131</v>
      </c>
      <c r="C8" s="107">
        <v>44326</v>
      </c>
      <c r="D8" s="128" t="s">
        <v>132</v>
      </c>
      <c r="E8" s="108" t="s">
        <v>128</v>
      </c>
    </row>
    <row r="9" spans="2:5" ht="15.75" thickBot="1" x14ac:dyDescent="0.3">
      <c r="B9" s="129" t="s">
        <v>140</v>
      </c>
      <c r="C9" s="107">
        <v>44335</v>
      </c>
      <c r="D9" s="128" t="s">
        <v>139</v>
      </c>
      <c r="E9" s="108" t="s">
        <v>138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233B60A4A96348B79B2093CFFD96AC" ma:contentTypeVersion="13" ma:contentTypeDescription="Create a new document." ma:contentTypeScope="" ma:versionID="7be2094ff356a249bfde3c96c741b561">
  <xsd:schema xmlns:xsd="http://www.w3.org/2001/XMLSchema" xmlns:xs="http://www.w3.org/2001/XMLSchema" xmlns:p="http://schemas.microsoft.com/office/2006/metadata/properties" xmlns:ns3="849398bb-13d1-4a95-9892-3fa7b7430c66" xmlns:ns4="1caa028a-45e5-408d-b9ad-ac7124886a15" targetNamespace="http://schemas.microsoft.com/office/2006/metadata/properties" ma:root="true" ma:fieldsID="66caf0fac6ff08499404c1df7eebf5bd" ns3:_="" ns4:_="">
    <xsd:import namespace="849398bb-13d1-4a95-9892-3fa7b7430c66"/>
    <xsd:import namespace="1caa028a-45e5-408d-b9ad-ac7124886a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398bb-13d1-4a95-9892-3fa7b7430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a028a-45e5-408d-b9ad-ac7124886a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9C21C-5794-49E2-A51E-61A36BCE56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84019B-F023-4915-9977-488E959D17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9398bb-13d1-4a95-9892-3fa7b7430c66"/>
    <ds:schemaRef ds:uri="1caa028a-45e5-408d-b9ad-ac7124886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57BEF-94B9-4137-9499-85D40BEB17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Lists</vt:lpstr>
      <vt:lpstr>Revision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Luger, Matthew M.</dc:creator>
  <cp:lastModifiedBy>Luger, Matthew M.</cp:lastModifiedBy>
  <cp:lastPrinted>2020-09-09T19:46:32Z</cp:lastPrinted>
  <dcterms:created xsi:type="dcterms:W3CDTF">2020-04-16T21:28:19Z</dcterms:created>
  <dcterms:modified xsi:type="dcterms:W3CDTF">2023-03-23T14:56:45Z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0x010100FC233B60A4A96348B79B2093CFFD96AC</vt:lpwstr>
  </property>
</Properties>
</file>