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F:\BRIDGE\_BRIDGE MANAGEMENT\CONTRACTS\2025 State Bridge Inspections\"/>
    </mc:Choice>
  </mc:AlternateContent>
  <xr:revisionPtr revIDLastSave="0" documentId="13_ncr:1_{5C4170F2-CE8D-498F-947B-B93A86158E15}" xr6:coauthVersionLast="47" xr6:coauthVersionMax="47" xr10:uidLastSave="{00000000-0000-0000-0000-000000000000}"/>
  <bookViews>
    <workbookView xWindow="28680" yWindow="-120" windowWidth="29040" windowHeight="17520" activeTab="2" xr2:uid="{E4069AC9-45A2-4F8D-B1DD-0903B067DBD6}"/>
  </bookViews>
  <sheets>
    <sheet name="Inventory" sheetId="1" r:id="rId1"/>
    <sheet name="2026 Inspections" sheetId="2" r:id="rId2"/>
    <sheet name="2027 Inspections" sheetId="3" r:id="rId3"/>
  </sheets>
  <definedNames>
    <definedName name="_xlnm._FilterDatabase" localSheetId="0" hidden="1">Inventory!$A$1:$Z$252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4" i="2"/>
  <c r="A3" i="2"/>
  <c r="A2" i="2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S153" i="1"/>
  <c r="S154" i="1"/>
  <c r="S160" i="1"/>
  <c r="S164" i="1"/>
  <c r="S167" i="1"/>
  <c r="S169" i="1"/>
  <c r="S170" i="1"/>
  <c r="S171" i="1"/>
  <c r="S176" i="1"/>
  <c r="S180" i="1"/>
  <c r="S183" i="1"/>
  <c r="S185" i="1"/>
  <c r="S186" i="1"/>
  <c r="S187" i="1"/>
  <c r="S16" i="1"/>
  <c r="S17" i="1"/>
  <c r="S18" i="1"/>
  <c r="S19" i="1"/>
  <c r="S33" i="1"/>
  <c r="S34" i="1"/>
  <c r="S35" i="1"/>
  <c r="S43" i="1"/>
  <c r="S46" i="1"/>
  <c r="S48" i="1"/>
  <c r="S59" i="1"/>
  <c r="S62" i="1"/>
  <c r="S64" i="1"/>
  <c r="S71" i="1"/>
  <c r="S2" i="1"/>
  <c r="S201" i="1"/>
  <c r="S203" i="1"/>
  <c r="S206" i="1"/>
  <c r="S208" i="1"/>
  <c r="S82" i="1"/>
  <c r="S84" i="1"/>
  <c r="S89" i="1"/>
  <c r="S93" i="1"/>
  <c r="S98" i="1"/>
  <c r="S100" i="1"/>
  <c r="S112" i="1"/>
  <c r="S114" i="1"/>
  <c r="S116" i="1"/>
  <c r="S132" i="1"/>
  <c r="S137" i="1"/>
  <c r="S141" i="1"/>
  <c r="S144" i="1"/>
  <c r="S146" i="1"/>
  <c r="S148" i="1"/>
  <c r="S210" i="1"/>
  <c r="S212" i="1"/>
  <c r="S216" i="1"/>
  <c r="S219" i="1"/>
  <c r="S221" i="1"/>
  <c r="S222" i="1"/>
  <c r="S223" i="1"/>
  <c r="S224" i="1"/>
  <c r="S193" i="1"/>
  <c r="S226" i="1"/>
  <c r="S228" i="1"/>
  <c r="S235" i="1"/>
  <c r="S239" i="1"/>
  <c r="S242" i="1"/>
  <c r="S244" i="1"/>
  <c r="S251" i="1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R174" i="1"/>
  <c r="S174" i="1" s="1"/>
  <c r="R8" i="1"/>
  <c r="S8" i="1" s="1"/>
  <c r="R214" i="1"/>
  <c r="S214" i="1" s="1"/>
  <c r="R22" i="1"/>
  <c r="S22" i="1" s="1"/>
  <c r="R24" i="1"/>
  <c r="S24" i="1" s="1"/>
  <c r="R40" i="1"/>
  <c r="S40" i="1" s="1"/>
  <c r="R52" i="1"/>
  <c r="S52" i="1" s="1"/>
  <c r="R60" i="1"/>
  <c r="S60" i="1" s="1"/>
  <c r="R229" i="1"/>
  <c r="S229" i="1" s="1"/>
  <c r="R106" i="1"/>
  <c r="S106" i="1" s="1"/>
  <c r="R121" i="1"/>
  <c r="S121" i="1" s="1"/>
  <c r="Q152" i="1"/>
  <c r="R152" i="1" s="1"/>
  <c r="S152" i="1" s="1"/>
  <c r="Q153" i="1"/>
  <c r="R153" i="1" s="1"/>
  <c r="Q154" i="1"/>
  <c r="R154" i="1" s="1"/>
  <c r="Q155" i="1"/>
  <c r="R155" i="1" s="1"/>
  <c r="S155" i="1" s="1"/>
  <c r="Q156" i="1"/>
  <c r="R156" i="1" s="1"/>
  <c r="S156" i="1" s="1"/>
  <c r="Q157" i="1"/>
  <c r="R157" i="1" s="1"/>
  <c r="S157" i="1" s="1"/>
  <c r="Q158" i="1"/>
  <c r="R158" i="1" s="1"/>
  <c r="S158" i="1" s="1"/>
  <c r="Q159" i="1"/>
  <c r="R159" i="1" s="1"/>
  <c r="S159" i="1" s="1"/>
  <c r="Q160" i="1"/>
  <c r="R160" i="1" s="1"/>
  <c r="Q161" i="1"/>
  <c r="R161" i="1" s="1"/>
  <c r="S161" i="1" s="1"/>
  <c r="Q162" i="1"/>
  <c r="R162" i="1" s="1"/>
  <c r="S162" i="1" s="1"/>
  <c r="Q163" i="1"/>
  <c r="R163" i="1" s="1"/>
  <c r="S163" i="1" s="1"/>
  <c r="Q164" i="1"/>
  <c r="R164" i="1" s="1"/>
  <c r="Q165" i="1"/>
  <c r="R165" i="1" s="1"/>
  <c r="S165" i="1" s="1"/>
  <c r="Q166" i="1"/>
  <c r="R166" i="1" s="1"/>
  <c r="S166" i="1" s="1"/>
  <c r="Q167" i="1"/>
  <c r="R167" i="1" s="1"/>
  <c r="Q168" i="1"/>
  <c r="R168" i="1" s="1"/>
  <c r="S168" i="1" s="1"/>
  <c r="Q169" i="1"/>
  <c r="R169" i="1" s="1"/>
  <c r="Q170" i="1"/>
  <c r="R170" i="1" s="1"/>
  <c r="Q171" i="1"/>
  <c r="R171" i="1" s="1"/>
  <c r="Q172" i="1"/>
  <c r="R172" i="1" s="1"/>
  <c r="S172" i="1" s="1"/>
  <c r="Q173" i="1"/>
  <c r="R173" i="1" s="1"/>
  <c r="S173" i="1" s="1"/>
  <c r="Q174" i="1"/>
  <c r="Q175" i="1"/>
  <c r="R175" i="1" s="1"/>
  <c r="S175" i="1" s="1"/>
  <c r="Q176" i="1"/>
  <c r="R176" i="1" s="1"/>
  <c r="Q177" i="1"/>
  <c r="R177" i="1" s="1"/>
  <c r="S177" i="1" s="1"/>
  <c r="Q178" i="1"/>
  <c r="R178" i="1" s="1"/>
  <c r="S178" i="1" s="1"/>
  <c r="Q179" i="1"/>
  <c r="R179" i="1" s="1"/>
  <c r="S179" i="1" s="1"/>
  <c r="Q180" i="1"/>
  <c r="R180" i="1" s="1"/>
  <c r="Q181" i="1"/>
  <c r="R181" i="1" s="1"/>
  <c r="S181" i="1" s="1"/>
  <c r="Q182" i="1"/>
  <c r="R182" i="1" s="1"/>
  <c r="S182" i="1" s="1"/>
  <c r="Q183" i="1"/>
  <c r="R183" i="1" s="1"/>
  <c r="Q184" i="1"/>
  <c r="R184" i="1" s="1"/>
  <c r="S184" i="1" s="1"/>
  <c r="Q185" i="1"/>
  <c r="R185" i="1" s="1"/>
  <c r="Q186" i="1"/>
  <c r="R186" i="1" s="1"/>
  <c r="Q187" i="1"/>
  <c r="R187" i="1" s="1"/>
  <c r="Q188" i="1"/>
  <c r="R188" i="1" s="1"/>
  <c r="S188" i="1" s="1"/>
  <c r="Q189" i="1"/>
  <c r="R189" i="1" s="1"/>
  <c r="S189" i="1" s="1"/>
  <c r="Q190" i="1"/>
  <c r="R190" i="1" s="1"/>
  <c r="S190" i="1" s="1"/>
  <c r="Q200" i="1"/>
  <c r="R200" i="1" s="1"/>
  <c r="S200" i="1" s="1"/>
  <c r="Q201" i="1"/>
  <c r="R201" i="1" s="1"/>
  <c r="Q202" i="1"/>
  <c r="R202" i="1" s="1"/>
  <c r="S202" i="1" s="1"/>
  <c r="Q203" i="1"/>
  <c r="R203" i="1" s="1"/>
  <c r="Q204" i="1"/>
  <c r="R204" i="1" s="1"/>
  <c r="S204" i="1" s="1"/>
  <c r="Q205" i="1"/>
  <c r="R205" i="1" s="1"/>
  <c r="S205" i="1" s="1"/>
  <c r="Q206" i="1"/>
  <c r="R206" i="1" s="1"/>
  <c r="Q207" i="1"/>
  <c r="R207" i="1" s="1"/>
  <c r="S207" i="1" s="1"/>
  <c r="Q208" i="1"/>
  <c r="R208" i="1" s="1"/>
  <c r="Q209" i="1"/>
  <c r="R209" i="1" s="1"/>
  <c r="S209" i="1" s="1"/>
  <c r="Q210" i="1"/>
  <c r="R210" i="1" s="1"/>
  <c r="Q211" i="1"/>
  <c r="R211" i="1" s="1"/>
  <c r="S211" i="1" s="1"/>
  <c r="Q6" i="1"/>
  <c r="R6" i="1" s="1"/>
  <c r="S6" i="1" s="1"/>
  <c r="Q7" i="1"/>
  <c r="R7" i="1" s="1"/>
  <c r="S7" i="1" s="1"/>
  <c r="Q212" i="1"/>
  <c r="R212" i="1" s="1"/>
  <c r="Q8" i="1"/>
  <c r="Q9" i="1"/>
  <c r="R9" i="1" s="1"/>
  <c r="S9" i="1" s="1"/>
  <c r="Q10" i="1"/>
  <c r="R10" i="1" s="1"/>
  <c r="S10" i="1" s="1"/>
  <c r="Q11" i="1"/>
  <c r="R11" i="1" s="1"/>
  <c r="S11" i="1" s="1"/>
  <c r="Q12" i="1"/>
  <c r="R12" i="1" s="1"/>
  <c r="S12" i="1" s="1"/>
  <c r="Q13" i="1"/>
  <c r="R13" i="1" s="1"/>
  <c r="S13" i="1" s="1"/>
  <c r="Q14" i="1"/>
  <c r="R14" i="1" s="1"/>
  <c r="S14" i="1" s="1"/>
  <c r="Q15" i="1"/>
  <c r="R15" i="1" s="1"/>
  <c r="S15" i="1" s="1"/>
  <c r="Q16" i="1"/>
  <c r="R16" i="1" s="1"/>
  <c r="Q17" i="1"/>
  <c r="R17" i="1" s="1"/>
  <c r="Q18" i="1"/>
  <c r="R18" i="1" s="1"/>
  <c r="Q19" i="1"/>
  <c r="R19" i="1" s="1"/>
  <c r="Q213" i="1"/>
  <c r="R213" i="1" s="1"/>
  <c r="S213" i="1" s="1"/>
  <c r="Q20" i="1"/>
  <c r="R20" i="1" s="1"/>
  <c r="S20" i="1" s="1"/>
  <c r="Q214" i="1"/>
  <c r="Q21" i="1"/>
  <c r="R21" i="1" s="1"/>
  <c r="S21" i="1" s="1"/>
  <c r="Q22" i="1"/>
  <c r="Q23" i="1"/>
  <c r="R23" i="1" s="1"/>
  <c r="S23" i="1" s="1"/>
  <c r="Q24" i="1"/>
  <c r="Q25" i="1"/>
  <c r="R25" i="1" s="1"/>
  <c r="S25" i="1" s="1"/>
  <c r="Q26" i="1"/>
  <c r="R26" i="1" s="1"/>
  <c r="S26" i="1" s="1"/>
  <c r="Q27" i="1"/>
  <c r="R27" i="1" s="1"/>
  <c r="S27" i="1" s="1"/>
  <c r="Q28" i="1"/>
  <c r="R28" i="1" s="1"/>
  <c r="S28" i="1" s="1"/>
  <c r="Q29" i="1"/>
  <c r="R29" i="1" s="1"/>
  <c r="S29" i="1" s="1"/>
  <c r="Q30" i="1"/>
  <c r="R30" i="1" s="1"/>
  <c r="S30" i="1" s="1"/>
  <c r="Q31" i="1"/>
  <c r="R31" i="1" s="1"/>
  <c r="S31" i="1" s="1"/>
  <c r="Q32" i="1"/>
  <c r="R32" i="1" s="1"/>
  <c r="S32" i="1" s="1"/>
  <c r="Q33" i="1"/>
  <c r="R33" i="1" s="1"/>
  <c r="Q34" i="1"/>
  <c r="R34" i="1" s="1"/>
  <c r="Q35" i="1"/>
  <c r="R35" i="1" s="1"/>
  <c r="Q36" i="1"/>
  <c r="R36" i="1" s="1"/>
  <c r="S36" i="1" s="1"/>
  <c r="Q37" i="1"/>
  <c r="R37" i="1" s="1"/>
  <c r="S37" i="1" s="1"/>
  <c r="Q38" i="1"/>
  <c r="R38" i="1" s="1"/>
  <c r="S38" i="1" s="1"/>
  <c r="Q39" i="1"/>
  <c r="R39" i="1" s="1"/>
  <c r="S39" i="1" s="1"/>
  <c r="Q40" i="1"/>
  <c r="Q41" i="1"/>
  <c r="R41" i="1" s="1"/>
  <c r="S41" i="1" s="1"/>
  <c r="Q42" i="1"/>
  <c r="R42" i="1" s="1"/>
  <c r="S42" i="1" s="1"/>
  <c r="Q215" i="1"/>
  <c r="R215" i="1" s="1"/>
  <c r="S215" i="1" s="1"/>
  <c r="Q43" i="1"/>
  <c r="R43" i="1" s="1"/>
  <c r="Q44" i="1"/>
  <c r="R44" i="1" s="1"/>
  <c r="S44" i="1" s="1"/>
  <c r="Q45" i="1"/>
  <c r="R45" i="1" s="1"/>
  <c r="S45" i="1" s="1"/>
  <c r="Q46" i="1"/>
  <c r="R46" i="1" s="1"/>
  <c r="Q47" i="1"/>
  <c r="R47" i="1" s="1"/>
  <c r="S47" i="1" s="1"/>
  <c r="Q48" i="1"/>
  <c r="R48" i="1" s="1"/>
  <c r="Q49" i="1"/>
  <c r="R49" i="1" s="1"/>
  <c r="S49" i="1" s="1"/>
  <c r="Q50" i="1"/>
  <c r="R50" i="1" s="1"/>
  <c r="S50" i="1" s="1"/>
  <c r="Q51" i="1"/>
  <c r="R51" i="1" s="1"/>
  <c r="S51" i="1" s="1"/>
  <c r="Q216" i="1"/>
  <c r="R216" i="1" s="1"/>
  <c r="Q52" i="1"/>
  <c r="Q217" i="1"/>
  <c r="R217" i="1" s="1"/>
  <c r="S217" i="1" s="1"/>
  <c r="Q218" i="1"/>
  <c r="R218" i="1" s="1"/>
  <c r="S218" i="1" s="1"/>
  <c r="Q53" i="1"/>
  <c r="R53" i="1" s="1"/>
  <c r="S53" i="1" s="1"/>
  <c r="Q54" i="1"/>
  <c r="R54" i="1" s="1"/>
  <c r="S54" i="1" s="1"/>
  <c r="Q55" i="1"/>
  <c r="R55" i="1" s="1"/>
  <c r="S55" i="1" s="1"/>
  <c r="Q56" i="1"/>
  <c r="R56" i="1" s="1"/>
  <c r="S56" i="1" s="1"/>
  <c r="Q219" i="1"/>
  <c r="R219" i="1" s="1"/>
  <c r="Q220" i="1"/>
  <c r="R220" i="1" s="1"/>
  <c r="S220" i="1" s="1"/>
  <c r="Q57" i="1"/>
  <c r="R57" i="1" s="1"/>
  <c r="S57" i="1" s="1"/>
  <c r="Q221" i="1"/>
  <c r="R221" i="1" s="1"/>
  <c r="Q58" i="1"/>
  <c r="R58" i="1" s="1"/>
  <c r="S58" i="1" s="1"/>
  <c r="Q59" i="1"/>
  <c r="R59" i="1" s="1"/>
  <c r="Q60" i="1"/>
  <c r="Q61" i="1"/>
  <c r="R61" i="1" s="1"/>
  <c r="S61" i="1" s="1"/>
  <c r="Q62" i="1"/>
  <c r="R62" i="1" s="1"/>
  <c r="Q63" i="1"/>
  <c r="R63" i="1" s="1"/>
  <c r="S63" i="1" s="1"/>
  <c r="Q64" i="1"/>
  <c r="R64" i="1" s="1"/>
  <c r="Q65" i="1"/>
  <c r="R65" i="1" s="1"/>
  <c r="S65" i="1" s="1"/>
  <c r="Q66" i="1"/>
  <c r="R66" i="1" s="1"/>
  <c r="S66" i="1" s="1"/>
  <c r="Q67" i="1"/>
  <c r="R67" i="1" s="1"/>
  <c r="S67" i="1" s="1"/>
  <c r="Q68" i="1"/>
  <c r="R68" i="1" s="1"/>
  <c r="S68" i="1" s="1"/>
  <c r="Q69" i="1"/>
  <c r="R69" i="1" s="1"/>
  <c r="S69" i="1" s="1"/>
  <c r="Q70" i="1"/>
  <c r="R70" i="1" s="1"/>
  <c r="S70" i="1" s="1"/>
  <c r="Q71" i="1"/>
  <c r="R71" i="1" s="1"/>
  <c r="Q222" i="1"/>
  <c r="R222" i="1" s="1"/>
  <c r="Q72" i="1"/>
  <c r="R72" i="1" s="1"/>
  <c r="S72" i="1" s="1"/>
  <c r="Q223" i="1"/>
  <c r="R223" i="1" s="1"/>
  <c r="Q224" i="1"/>
  <c r="R224" i="1" s="1"/>
  <c r="Q73" i="1"/>
  <c r="R73" i="1" s="1"/>
  <c r="S73" i="1" s="1"/>
  <c r="Q74" i="1"/>
  <c r="R74" i="1" s="1"/>
  <c r="S74" i="1" s="1"/>
  <c r="Q225" i="1"/>
  <c r="R225" i="1" s="1"/>
  <c r="S225" i="1" s="1"/>
  <c r="Q2" i="1"/>
  <c r="R2" i="1" s="1"/>
  <c r="Q3" i="1"/>
  <c r="R3" i="1" s="1"/>
  <c r="S3" i="1" s="1"/>
  <c r="Q4" i="1"/>
  <c r="R4" i="1" s="1"/>
  <c r="S4" i="1" s="1"/>
  <c r="Q75" i="1"/>
  <c r="R75" i="1" s="1"/>
  <c r="S75" i="1" s="1"/>
  <c r="Q76" i="1"/>
  <c r="R76" i="1" s="1"/>
  <c r="S76" i="1" s="1"/>
  <c r="Q77" i="1"/>
  <c r="R77" i="1" s="1"/>
  <c r="S77" i="1" s="1"/>
  <c r="Q78" i="1"/>
  <c r="R78" i="1" s="1"/>
  <c r="S78" i="1" s="1"/>
  <c r="Q226" i="1"/>
  <c r="R226" i="1" s="1"/>
  <c r="Q227" i="1"/>
  <c r="R227" i="1" s="1"/>
  <c r="S227" i="1" s="1"/>
  <c r="Q79" i="1"/>
  <c r="R79" i="1" s="1"/>
  <c r="S79" i="1" s="1"/>
  <c r="Q80" i="1"/>
  <c r="R80" i="1" s="1"/>
  <c r="S80" i="1" s="1"/>
  <c r="Q228" i="1"/>
  <c r="R228" i="1" s="1"/>
  <c r="Q81" i="1"/>
  <c r="R81" i="1" s="1"/>
  <c r="S81" i="1" s="1"/>
  <c r="Q229" i="1"/>
  <c r="Q82" i="1"/>
  <c r="R82" i="1" s="1"/>
  <c r="Q230" i="1"/>
  <c r="R230" i="1" s="1"/>
  <c r="S230" i="1" s="1"/>
  <c r="Q83" i="1"/>
  <c r="R83" i="1" s="1"/>
  <c r="S83" i="1" s="1"/>
  <c r="Q84" i="1"/>
  <c r="R84" i="1" s="1"/>
  <c r="Q85" i="1"/>
  <c r="R85" i="1" s="1"/>
  <c r="S85" i="1" s="1"/>
  <c r="Q231" i="1"/>
  <c r="R231" i="1" s="1"/>
  <c r="S231" i="1" s="1"/>
  <c r="Q86" i="1"/>
  <c r="R86" i="1" s="1"/>
  <c r="S86" i="1" s="1"/>
  <c r="Q87" i="1"/>
  <c r="R87" i="1" s="1"/>
  <c r="S87" i="1" s="1"/>
  <c r="Q88" i="1"/>
  <c r="R88" i="1" s="1"/>
  <c r="S88" i="1" s="1"/>
  <c r="Q232" i="1"/>
  <c r="R232" i="1" s="1"/>
  <c r="S232" i="1" s="1"/>
  <c r="Q89" i="1"/>
  <c r="R89" i="1" s="1"/>
  <c r="Q90" i="1"/>
  <c r="R90" i="1" s="1"/>
  <c r="S90" i="1" s="1"/>
  <c r="Q91" i="1"/>
  <c r="R91" i="1" s="1"/>
  <c r="S91" i="1" s="1"/>
  <c r="Q92" i="1"/>
  <c r="R92" i="1" s="1"/>
  <c r="S92" i="1" s="1"/>
  <c r="Q93" i="1"/>
  <c r="R93" i="1" s="1"/>
  <c r="Q94" i="1"/>
  <c r="R94" i="1" s="1"/>
  <c r="S94" i="1" s="1"/>
  <c r="Q233" i="1"/>
  <c r="R233" i="1" s="1"/>
  <c r="S233" i="1" s="1"/>
  <c r="Q234" i="1"/>
  <c r="R234" i="1" s="1"/>
  <c r="S234" i="1" s="1"/>
  <c r="Q235" i="1"/>
  <c r="R235" i="1" s="1"/>
  <c r="Q95" i="1"/>
  <c r="R95" i="1" s="1"/>
  <c r="S95" i="1" s="1"/>
  <c r="Q236" i="1"/>
  <c r="R236" i="1" s="1"/>
  <c r="S236" i="1" s="1"/>
  <c r="Q96" i="1"/>
  <c r="R96" i="1" s="1"/>
  <c r="S96" i="1" s="1"/>
  <c r="Q237" i="1"/>
  <c r="R237" i="1" s="1"/>
  <c r="S237" i="1" s="1"/>
  <c r="Q97" i="1"/>
  <c r="R97" i="1" s="1"/>
  <c r="S97" i="1" s="1"/>
  <c r="Q98" i="1"/>
  <c r="R98" i="1" s="1"/>
  <c r="Q99" i="1"/>
  <c r="R99" i="1" s="1"/>
  <c r="S99" i="1" s="1"/>
  <c r="Q100" i="1"/>
  <c r="R100" i="1" s="1"/>
  <c r="Q101" i="1"/>
  <c r="R101" i="1" s="1"/>
  <c r="S101" i="1" s="1"/>
  <c r="Q102" i="1"/>
  <c r="R102" i="1" s="1"/>
  <c r="S102" i="1" s="1"/>
  <c r="Q103" i="1"/>
  <c r="R103" i="1" s="1"/>
  <c r="S103" i="1" s="1"/>
  <c r="Q238" i="1"/>
  <c r="R238" i="1" s="1"/>
  <c r="S238" i="1" s="1"/>
  <c r="Q104" i="1"/>
  <c r="R104" i="1" s="1"/>
  <c r="S104" i="1" s="1"/>
  <c r="Q105" i="1"/>
  <c r="R105" i="1" s="1"/>
  <c r="S105" i="1" s="1"/>
  <c r="Q106" i="1"/>
  <c r="Q239" i="1"/>
  <c r="R239" i="1" s="1"/>
  <c r="Q107" i="1"/>
  <c r="R107" i="1" s="1"/>
  <c r="S107" i="1" s="1"/>
  <c r="Q108" i="1"/>
  <c r="R108" i="1" s="1"/>
  <c r="S108" i="1" s="1"/>
  <c r="Q109" i="1"/>
  <c r="R109" i="1" s="1"/>
  <c r="S109" i="1" s="1"/>
  <c r="Q240" i="1"/>
  <c r="R240" i="1" s="1"/>
  <c r="S240" i="1" s="1"/>
  <c r="Q110" i="1"/>
  <c r="R110" i="1" s="1"/>
  <c r="S110" i="1" s="1"/>
  <c r="Q111" i="1"/>
  <c r="R111" i="1" s="1"/>
  <c r="S111" i="1" s="1"/>
  <c r="Q112" i="1"/>
  <c r="R112" i="1" s="1"/>
  <c r="Q113" i="1"/>
  <c r="R113" i="1" s="1"/>
  <c r="S113" i="1" s="1"/>
  <c r="Q114" i="1"/>
  <c r="R114" i="1" s="1"/>
  <c r="Q115" i="1"/>
  <c r="R115" i="1" s="1"/>
  <c r="S115" i="1" s="1"/>
  <c r="Q116" i="1"/>
  <c r="R116" i="1" s="1"/>
  <c r="Q117" i="1"/>
  <c r="R117" i="1" s="1"/>
  <c r="S117" i="1" s="1"/>
  <c r="Q118" i="1"/>
  <c r="R118" i="1" s="1"/>
  <c r="S118" i="1" s="1"/>
  <c r="Q119" i="1"/>
  <c r="R119" i="1" s="1"/>
  <c r="S119" i="1" s="1"/>
  <c r="Q241" i="1"/>
  <c r="R241" i="1" s="1"/>
  <c r="S241" i="1" s="1"/>
  <c r="Q120" i="1"/>
  <c r="R120" i="1" s="1"/>
  <c r="S120" i="1" s="1"/>
  <c r="Q121" i="1"/>
  <c r="Q122" i="1"/>
  <c r="R122" i="1" s="1"/>
  <c r="S122" i="1" s="1"/>
  <c r="Q123" i="1"/>
  <c r="R123" i="1" s="1"/>
  <c r="S123" i="1" s="1"/>
  <c r="Q124" i="1"/>
  <c r="R124" i="1" s="1"/>
  <c r="S124" i="1" s="1"/>
  <c r="Q125" i="1"/>
  <c r="R125" i="1" s="1"/>
  <c r="S125" i="1" s="1"/>
  <c r="Q126" i="1"/>
  <c r="R126" i="1" s="1"/>
  <c r="S126" i="1" s="1"/>
  <c r="Q127" i="1"/>
  <c r="R127" i="1" s="1"/>
  <c r="S127" i="1" s="1"/>
  <c r="Q128" i="1"/>
  <c r="R128" i="1" s="1"/>
  <c r="S128" i="1" s="1"/>
  <c r="Q129" i="1"/>
  <c r="R129" i="1" s="1"/>
  <c r="S129" i="1" s="1"/>
  <c r="Q130" i="1"/>
  <c r="R130" i="1" s="1"/>
  <c r="S130" i="1" s="1"/>
  <c r="Q131" i="1"/>
  <c r="R131" i="1" s="1"/>
  <c r="S131" i="1" s="1"/>
  <c r="Q242" i="1"/>
  <c r="R242" i="1" s="1"/>
  <c r="Q132" i="1"/>
  <c r="R132" i="1" s="1"/>
  <c r="Q133" i="1"/>
  <c r="R133" i="1" s="1"/>
  <c r="S133" i="1" s="1"/>
  <c r="Q243" i="1"/>
  <c r="R243" i="1" s="1"/>
  <c r="S243" i="1" s="1"/>
  <c r="Q134" i="1"/>
  <c r="R134" i="1" s="1"/>
  <c r="S134" i="1" s="1"/>
  <c r="Q135" i="1"/>
  <c r="R135" i="1" s="1"/>
  <c r="S135" i="1" s="1"/>
  <c r="Q244" i="1"/>
  <c r="R244" i="1" s="1"/>
  <c r="Q136" i="1"/>
  <c r="R136" i="1" s="1"/>
  <c r="S136" i="1" s="1"/>
  <c r="Q245" i="1"/>
  <c r="R245" i="1" s="1"/>
  <c r="S245" i="1" s="1"/>
  <c r="Q246" i="1"/>
  <c r="R246" i="1" s="1"/>
  <c r="S246" i="1" s="1"/>
  <c r="Q247" i="1"/>
  <c r="R247" i="1" s="1"/>
  <c r="S247" i="1" s="1"/>
  <c r="Q137" i="1"/>
  <c r="R137" i="1" s="1"/>
  <c r="Q138" i="1"/>
  <c r="R138" i="1" s="1"/>
  <c r="S138" i="1" s="1"/>
  <c r="Q139" i="1"/>
  <c r="R139" i="1" s="1"/>
  <c r="S139" i="1" s="1"/>
  <c r="Q140" i="1"/>
  <c r="R140" i="1" s="1"/>
  <c r="S140" i="1" s="1"/>
  <c r="Q248" i="1"/>
  <c r="R248" i="1" s="1"/>
  <c r="S248" i="1" s="1"/>
  <c r="Q141" i="1"/>
  <c r="R141" i="1" s="1"/>
  <c r="Q249" i="1"/>
  <c r="R249" i="1" s="1"/>
  <c r="S249" i="1" s="1"/>
  <c r="Q142" i="1"/>
  <c r="R142" i="1" s="1"/>
  <c r="S142" i="1" s="1"/>
  <c r="Q250" i="1"/>
  <c r="R250" i="1" s="1"/>
  <c r="S250" i="1" s="1"/>
  <c r="Q251" i="1"/>
  <c r="R251" i="1" s="1"/>
  <c r="Q143" i="1"/>
  <c r="R143" i="1" s="1"/>
  <c r="S143" i="1" s="1"/>
  <c r="Q144" i="1"/>
  <c r="R144" i="1" s="1"/>
  <c r="Q145" i="1"/>
  <c r="R145" i="1" s="1"/>
  <c r="S145" i="1" s="1"/>
  <c r="Q146" i="1"/>
  <c r="R146" i="1" s="1"/>
  <c r="Q147" i="1"/>
  <c r="R147" i="1" s="1"/>
  <c r="S147" i="1" s="1"/>
  <c r="Q148" i="1"/>
  <c r="R148" i="1" s="1"/>
  <c r="Q252" i="1"/>
  <c r="R252" i="1" s="1"/>
  <c r="S252" i="1" s="1"/>
  <c r="Q5" i="1"/>
  <c r="R5" i="1" s="1"/>
  <c r="S5" i="1" s="1"/>
  <c r="Q149" i="1"/>
  <c r="R149" i="1" s="1"/>
  <c r="S149" i="1" s="1"/>
  <c r="Q150" i="1"/>
  <c r="R150" i="1" s="1"/>
  <c r="S150" i="1" s="1"/>
  <c r="Q191" i="1"/>
  <c r="R191" i="1" s="1"/>
  <c r="S191" i="1" s="1"/>
  <c r="Q192" i="1"/>
  <c r="R192" i="1" s="1"/>
  <c r="S192" i="1" s="1"/>
  <c r="Q193" i="1"/>
  <c r="R193" i="1" s="1"/>
  <c r="Q194" i="1"/>
  <c r="R194" i="1" s="1"/>
  <c r="S194" i="1" s="1"/>
  <c r="Q195" i="1"/>
  <c r="R195" i="1" s="1"/>
  <c r="S195" i="1" s="1"/>
  <c r="Q196" i="1"/>
  <c r="R196" i="1" s="1"/>
  <c r="S196" i="1" s="1"/>
  <c r="Q197" i="1"/>
  <c r="R197" i="1" s="1"/>
  <c r="S197" i="1" s="1"/>
  <c r="Q198" i="1"/>
  <c r="R198" i="1" s="1"/>
  <c r="S198" i="1" s="1"/>
  <c r="Q199" i="1"/>
  <c r="R199" i="1" s="1"/>
  <c r="S199" i="1" s="1"/>
  <c r="Q151" i="1"/>
  <c r="R151" i="1" s="1"/>
  <c r="S151" i="1" s="1"/>
  <c r="A8" i="1"/>
  <c r="A78" i="1"/>
  <c r="A161" i="1"/>
  <c r="A9" i="1"/>
  <c r="A192" i="1"/>
  <c r="A4" i="1"/>
  <c r="A131" i="1"/>
  <c r="A226" i="1"/>
  <c r="A242" i="1"/>
  <c r="A162" i="1"/>
  <c r="A227" i="1"/>
  <c r="A79" i="1"/>
  <c r="A71" i="1"/>
  <c r="A132" i="1"/>
  <c r="A10" i="1"/>
  <c r="A133" i="1"/>
  <c r="A204" i="1"/>
  <c r="A75" i="1"/>
  <c r="A205" i="1"/>
  <c r="A243" i="1"/>
  <c r="A80" i="1"/>
  <c r="A183" i="1"/>
  <c r="A11" i="1"/>
  <c r="A222" i="1"/>
  <c r="A163" i="1"/>
  <c r="A134" i="1"/>
  <c r="A152" i="1"/>
  <c r="A228" i="1"/>
  <c r="A81" i="1"/>
  <c r="A135" i="1"/>
  <c r="A244" i="1"/>
  <c r="A136" i="1"/>
  <c r="A200" i="1"/>
  <c r="A229" i="1"/>
  <c r="A206" i="1"/>
  <c r="A82" i="1"/>
  <c r="A230" i="1"/>
  <c r="A83" i="1"/>
  <c r="A149" i="1"/>
  <c r="A150" i="1"/>
  <c r="A47" i="1"/>
  <c r="A184" i="1"/>
  <c r="A84" i="1"/>
  <c r="A245" i="1"/>
  <c r="A12" i="1"/>
  <c r="A164" i="1"/>
  <c r="A85" i="1"/>
  <c r="A246" i="1"/>
  <c r="A247" i="1"/>
  <c r="A48" i="1"/>
  <c r="A13" i="1"/>
  <c r="A49" i="1"/>
  <c r="A50" i="1"/>
  <c r="A231" i="1"/>
  <c r="A137" i="1"/>
  <c r="A153" i="1"/>
  <c r="A86" i="1"/>
  <c r="A165" i="1"/>
  <c r="A87" i="1"/>
  <c r="A201" i="1"/>
  <c r="A138" i="1"/>
  <c r="A139" i="1"/>
  <c r="A51" i="1"/>
  <c r="A88" i="1"/>
  <c r="A216" i="1"/>
  <c r="A185" i="1"/>
  <c r="A232" i="1"/>
  <c r="A140" i="1"/>
  <c r="A191" i="1"/>
  <c r="A14" i="1"/>
  <c r="A202" i="1"/>
  <c r="A151" i="1"/>
  <c r="A207" i="1"/>
  <c r="A248" i="1"/>
  <c r="A186" i="1"/>
  <c r="A208" i="1"/>
  <c r="A89" i="1"/>
  <c r="A52" i="1"/>
  <c r="A6" i="1"/>
  <c r="A166" i="1"/>
  <c r="A187" i="1"/>
  <c r="A217" i="1"/>
  <c r="A141" i="1"/>
  <c r="A218" i="1"/>
  <c r="A15" i="1"/>
  <c r="A90" i="1"/>
  <c r="A2" i="1"/>
  <c r="A167" i="1"/>
  <c r="A72" i="1"/>
  <c r="A53" i="1"/>
  <c r="A193" i="1"/>
  <c r="A168" i="1"/>
  <c r="A154" i="1"/>
  <c r="A54" i="1"/>
  <c r="A7" i="1"/>
  <c r="A249" i="1"/>
  <c r="A91" i="1"/>
  <c r="A92" i="1"/>
  <c r="A55" i="1"/>
  <c r="A142" i="1"/>
  <c r="A56" i="1"/>
  <c r="A250" i="1"/>
  <c r="A223" i="1"/>
  <c r="A16" i="1"/>
  <c r="A219" i="1"/>
  <c r="A93" i="1"/>
  <c r="A94" i="1"/>
  <c r="A17" i="1"/>
  <c r="A251" i="1"/>
  <c r="A209" i="1"/>
  <c r="A143" i="1"/>
  <c r="A194" i="1"/>
  <c r="A220" i="1"/>
  <c r="A233" i="1"/>
  <c r="A144" i="1"/>
  <c r="A18" i="1"/>
  <c r="A145" i="1"/>
  <c r="A224" i="1"/>
  <c r="A234" i="1"/>
  <c r="A169" i="1"/>
  <c r="A73" i="1"/>
  <c r="A57" i="1"/>
  <c r="A155" i="1"/>
  <c r="A221" i="1"/>
  <c r="A188" i="1"/>
  <c r="A74" i="1"/>
  <c r="A58" i="1"/>
  <c r="A235" i="1"/>
  <c r="A19" i="1"/>
  <c r="A59" i="1"/>
  <c r="A95" i="1"/>
  <c r="A213" i="1"/>
  <c r="A170" i="1"/>
  <c r="A171" i="1"/>
  <c r="A20" i="1"/>
  <c r="A225" i="1"/>
  <c r="A236" i="1"/>
  <c r="A60" i="1"/>
  <c r="A214" i="1"/>
  <c r="A172" i="1"/>
  <c r="A21" i="1"/>
  <c r="A96" i="1"/>
  <c r="A146" i="1"/>
  <c r="A195" i="1"/>
  <c r="A237" i="1"/>
  <c r="A173" i="1"/>
  <c r="A97" i="1"/>
  <c r="A22" i="1"/>
  <c r="A98" i="1"/>
  <c r="A61" i="1"/>
  <c r="A99" i="1"/>
  <c r="A100" i="1"/>
  <c r="A101" i="1"/>
  <c r="A102" i="1"/>
  <c r="A147" i="1"/>
  <c r="A76" i="1"/>
  <c r="A103" i="1"/>
  <c r="A210" i="1"/>
  <c r="A238" i="1"/>
  <c r="A23" i="1"/>
  <c r="A24" i="1"/>
  <c r="A203" i="1"/>
  <c r="A174" i="1"/>
  <c r="A104" i="1"/>
  <c r="A105" i="1"/>
  <c r="A175" i="1"/>
  <c r="A106" i="1"/>
  <c r="A62" i="1"/>
  <c r="A239" i="1"/>
  <c r="A156" i="1"/>
  <c r="A25" i="1"/>
  <c r="A26" i="1"/>
  <c r="A27" i="1"/>
  <c r="A211" i="1"/>
  <c r="A107" i="1"/>
  <c r="A148" i="1"/>
  <c r="A108" i="1"/>
  <c r="A109" i="1"/>
  <c r="A196" i="1"/>
  <c r="A197" i="1"/>
  <c r="A28" i="1"/>
  <c r="A29" i="1"/>
  <c r="A63" i="1"/>
  <c r="A30" i="1"/>
  <c r="A240" i="1"/>
  <c r="A110" i="1"/>
  <c r="A198" i="1"/>
  <c r="A31" i="1"/>
  <c r="A32" i="1"/>
  <c r="A111" i="1"/>
  <c r="A33" i="1"/>
  <c r="A157" i="1"/>
  <c r="A176" i="1"/>
  <c r="A177" i="1"/>
  <c r="A34" i="1"/>
  <c r="A112" i="1"/>
  <c r="A64" i="1"/>
  <c r="A113" i="1"/>
  <c r="A35" i="1"/>
  <c r="A114" i="1"/>
  <c r="A115" i="1"/>
  <c r="A116" i="1"/>
  <c r="A117" i="1"/>
  <c r="A36" i="1"/>
  <c r="A37" i="1"/>
  <c r="A38" i="1"/>
  <c r="A158" i="1"/>
  <c r="A39" i="1"/>
  <c r="A118" i="1"/>
  <c r="A119" i="1"/>
  <c r="A40" i="1"/>
  <c r="A159" i="1"/>
  <c r="A65" i="1"/>
  <c r="A241" i="1"/>
  <c r="A41" i="1"/>
  <c r="A160" i="1"/>
  <c r="A178" i="1"/>
  <c r="A42" i="1"/>
  <c r="A120" i="1"/>
  <c r="A189" i="1"/>
  <c r="A212" i="1"/>
  <c r="A3" i="1"/>
  <c r="A121" i="1"/>
  <c r="A252" i="1"/>
  <c r="A190" i="1"/>
  <c r="A122" i="1"/>
  <c r="A215" i="1"/>
  <c r="A123" i="1"/>
  <c r="A43" i="1"/>
  <c r="A77" i="1"/>
  <c r="A44" i="1"/>
  <c r="A179" i="1"/>
  <c r="A124" i="1"/>
  <c r="A45" i="1"/>
  <c r="A125" i="1"/>
  <c r="A126" i="1"/>
  <c r="A127" i="1"/>
  <c r="A180" i="1"/>
  <c r="A66" i="1"/>
  <c r="A199" i="1"/>
  <c r="A181" i="1"/>
  <c r="A67" i="1"/>
  <c r="A182" i="1"/>
  <c r="A128" i="1"/>
  <c r="A68" i="1"/>
  <c r="A46" i="1"/>
  <c r="A129" i="1"/>
  <c r="A69" i="1"/>
  <c r="A130" i="1"/>
  <c r="A70" i="1"/>
  <c r="A5" i="1"/>
</calcChain>
</file>

<file path=xl/sharedStrings.xml><?xml version="1.0" encoding="utf-8"?>
<sst xmlns="http://schemas.openxmlformats.org/spreadsheetml/2006/main" count="5690" uniqueCount="549">
  <si>
    <t>Structure Number</t>
  </si>
  <si>
    <t>Asset Id</t>
  </si>
  <si>
    <t>6A - Features Intersected</t>
  </si>
  <si>
    <t>7 - Facility Carried By Structure</t>
  </si>
  <si>
    <t>22 - Owner</t>
  </si>
  <si>
    <t>27 - Year Built</t>
  </si>
  <si>
    <t>41 - Structure Open/Posted/Closed</t>
  </si>
  <si>
    <t>43A - Kind of Material/Design, Main</t>
  </si>
  <si>
    <t>43B - Type of Design/Construction, Main</t>
  </si>
  <si>
    <t>A-36 - Scour POA Category</t>
  </si>
  <si>
    <t>90 - Inspection Date (MMyyyy)</t>
  </si>
  <si>
    <t>90A - Inspection Date (yyyyMM)</t>
  </si>
  <si>
    <t>91 - Designated Inspection Frequency</t>
  </si>
  <si>
    <t>93A - Fracture Critical Date (MMyyyy)</t>
  </si>
  <si>
    <t>93AA - Fracture Critical Date (yyyyMM)</t>
  </si>
  <si>
    <t>93B - Underwater Inspection Date (MMyyyy)</t>
  </si>
  <si>
    <t>93BA - Underwater Inspection Date (yyyyMM)</t>
  </si>
  <si>
    <t>93C - Other Special Inspection Date (MMyyyy)</t>
  </si>
  <si>
    <t>93CA - Other Special Inspection Date (yyyyMM)</t>
  </si>
  <si>
    <t>B.IR.01 NSTM Inspection Required</t>
  </si>
  <si>
    <t>6</t>
  </si>
  <si>
    <t>18 th ST W</t>
  </si>
  <si>
    <t>US HIGHWAY 2</t>
  </si>
  <si>
    <t>1 - State Highway Agency</t>
  </si>
  <si>
    <t>2014</t>
  </si>
  <si>
    <t>A - Open, no restriction</t>
  </si>
  <si>
    <t>5 - Prestressed concrete</t>
  </si>
  <si>
    <t>6 - Box Beam or girders - Single or Spread</t>
  </si>
  <si>
    <t>092023</t>
  </si>
  <si>
    <t>202309</t>
  </si>
  <si>
    <t>Y24</t>
  </si>
  <si>
    <t>N - NSTM inspection not required.</t>
  </si>
  <si>
    <t>29</t>
  </si>
  <si>
    <t>LITTLE MUDDY RIVER</t>
  </si>
  <si>
    <t>US HIGHWAY 85</t>
  </si>
  <si>
    <t>2016</t>
  </si>
  <si>
    <t>102024</t>
  </si>
  <si>
    <t>202410</t>
  </si>
  <si>
    <t>43</t>
  </si>
  <si>
    <t>LONETREE COULEE</t>
  </si>
  <si>
    <t>US HIGHWAY 52</t>
  </si>
  <si>
    <t>1956</t>
  </si>
  <si>
    <t>1 - Concrete</t>
  </si>
  <si>
    <t>19 - Culvert</t>
  </si>
  <si>
    <t>102021</t>
  </si>
  <si>
    <t>202110</t>
  </si>
  <si>
    <t>Y48</t>
  </si>
  <si>
    <t>64</t>
  </si>
  <si>
    <t>CREEK</t>
  </si>
  <si>
    <t>1955</t>
  </si>
  <si>
    <t>132</t>
  </si>
  <si>
    <t>ND HIGHWAY 5</t>
  </si>
  <si>
    <t>1967</t>
  </si>
  <si>
    <t>042025</t>
  </si>
  <si>
    <t>202504</t>
  </si>
  <si>
    <t>150</t>
  </si>
  <si>
    <t>RED RIVER OF THE NORTH</t>
  </si>
  <si>
    <t>US 2 BUSINESS LOOP</t>
  </si>
  <si>
    <t>1929</t>
  </si>
  <si>
    <t>3 - Steel</t>
  </si>
  <si>
    <t>10 - Truss - Thru</t>
  </si>
  <si>
    <t>072024</t>
  </si>
  <si>
    <t>202407</t>
  </si>
  <si>
    <t>Y12</t>
  </si>
  <si>
    <t>062023</t>
  </si>
  <si>
    <t>202306</t>
  </si>
  <si>
    <t>082024</t>
  </si>
  <si>
    <t>202408</t>
  </si>
  <si>
    <t>Y - NSTM inspection required.</t>
  </si>
  <si>
    <t>153</t>
  </si>
  <si>
    <t>BNRR SEP OH</t>
  </si>
  <si>
    <t>BNRR</t>
  </si>
  <si>
    <t>1934</t>
  </si>
  <si>
    <t>2 - Stringer/Multi-beam or girder</t>
  </si>
  <si>
    <t>112024</t>
  </si>
  <si>
    <t>202411</t>
  </si>
  <si>
    <t>156</t>
  </si>
  <si>
    <t>McINTOSH COULEE</t>
  </si>
  <si>
    <t>2002</t>
  </si>
  <si>
    <t>271</t>
  </si>
  <si>
    <t>BRANCH OF STONE CREEK</t>
  </si>
  <si>
    <t>US HIGHWAY 5</t>
  </si>
  <si>
    <t>2006</t>
  </si>
  <si>
    <t>306</t>
  </si>
  <si>
    <t>BERG COULEE</t>
  </si>
  <si>
    <t>314</t>
  </si>
  <si>
    <t>WEST BRANCH SHORT CREEK</t>
  </si>
  <si>
    <t>322</t>
  </si>
  <si>
    <t>TASKER COULEE</t>
  </si>
  <si>
    <t>1979</t>
  </si>
  <si>
    <t>327</t>
  </si>
  <si>
    <t>ND HIGHWAY 58</t>
  </si>
  <si>
    <t>1966</t>
  </si>
  <si>
    <t>112023</t>
  </si>
  <si>
    <t>202311</t>
  </si>
  <si>
    <t>354</t>
  </si>
  <si>
    <t>ND HIGHWAY 66</t>
  </si>
  <si>
    <t>1959</t>
  </si>
  <si>
    <t>371</t>
  </si>
  <si>
    <t>BEAVER CREEK</t>
  </si>
  <si>
    <t>ND HIGHWAY 1804</t>
  </si>
  <si>
    <t>2015</t>
  </si>
  <si>
    <t>379</t>
  </si>
  <si>
    <t>ND HIGHWAY 60</t>
  </si>
  <si>
    <t>1960</t>
  </si>
  <si>
    <t>4 - Tee beam</t>
  </si>
  <si>
    <t>399</t>
  </si>
  <si>
    <t>SPRING COULEE</t>
  </si>
  <si>
    <t>112022</t>
  </si>
  <si>
    <t>202211</t>
  </si>
  <si>
    <t>438</t>
  </si>
  <si>
    <t>1968</t>
  </si>
  <si>
    <t>082020</t>
  </si>
  <si>
    <t>202008</t>
  </si>
  <si>
    <t>439</t>
  </si>
  <si>
    <t>LITTLE DEEP CREEK</t>
  </si>
  <si>
    <t>2017</t>
  </si>
  <si>
    <t>443</t>
  </si>
  <si>
    <t>OAK CREEK</t>
  </si>
  <si>
    <t>466</t>
  </si>
  <si>
    <t>469</t>
  </si>
  <si>
    <t>IRRIGATION DITCH</t>
  </si>
  <si>
    <t>1995</t>
  </si>
  <si>
    <t>112021</t>
  </si>
  <si>
    <t>202111</t>
  </si>
  <si>
    <t>507</t>
  </si>
  <si>
    <t>2012</t>
  </si>
  <si>
    <t>576</t>
  </si>
  <si>
    <t>MAUVAIS COULEE</t>
  </si>
  <si>
    <t>2021</t>
  </si>
  <si>
    <t>577</t>
  </si>
  <si>
    <t>2011</t>
  </si>
  <si>
    <t>584</t>
  </si>
  <si>
    <t>OX CREEK</t>
  </si>
  <si>
    <t>ND HIGHWAY 3</t>
  </si>
  <si>
    <t>1986</t>
  </si>
  <si>
    <t>605</t>
  </si>
  <si>
    <t>WHITETAIL BAY</t>
  </si>
  <si>
    <t>092021</t>
  </si>
  <si>
    <t>202109</t>
  </si>
  <si>
    <t>672</t>
  </si>
  <si>
    <t>BOWMAN COULEE</t>
  </si>
  <si>
    <t>750</t>
  </si>
  <si>
    <t>BLACKTAIL COULEE</t>
  </si>
  <si>
    <t>ND HIGHWAY 41</t>
  </si>
  <si>
    <t>1931</t>
  </si>
  <si>
    <t>787</t>
  </si>
  <si>
    <t>BRANCH OF OAK CREEK</t>
  </si>
  <si>
    <t>1947</t>
  </si>
  <si>
    <t>845</t>
  </si>
  <si>
    <t>MILLER CREEK</t>
  </si>
  <si>
    <t>2013</t>
  </si>
  <si>
    <t>886</t>
  </si>
  <si>
    <t>913</t>
  </si>
  <si>
    <t>ND HIGHWAY 50</t>
  </si>
  <si>
    <t>1983</t>
  </si>
  <si>
    <t>092022</t>
  </si>
  <si>
    <t>202209</t>
  </si>
  <si>
    <t>924</t>
  </si>
  <si>
    <t>928</t>
  </si>
  <si>
    <t>1951</t>
  </si>
  <si>
    <t>929</t>
  </si>
  <si>
    <t>COW CREEK</t>
  </si>
  <si>
    <t>971</t>
  </si>
  <si>
    <t>984</t>
  </si>
  <si>
    <t>CUT BANK CREEK</t>
  </si>
  <si>
    <t>1964</t>
  </si>
  <si>
    <t>2 - Concrete continuous</t>
  </si>
  <si>
    <t>1 - Slab</t>
  </si>
  <si>
    <t>1005</t>
  </si>
  <si>
    <t>2024</t>
  </si>
  <si>
    <t>122024</t>
  </si>
  <si>
    <t>202412</t>
  </si>
  <si>
    <t>1025</t>
  </si>
  <si>
    <t>LLOYDS COULEE</t>
  </si>
  <si>
    <t>1043</t>
  </si>
  <si>
    <t>COUNTY ROAD 13</t>
  </si>
  <si>
    <t>2023</t>
  </si>
  <si>
    <t>102023</t>
  </si>
  <si>
    <t>202310</t>
  </si>
  <si>
    <t>1082</t>
  </si>
  <si>
    <t>Legal Drain</t>
  </si>
  <si>
    <t>US HIGHWAY 83</t>
  </si>
  <si>
    <t>2019</t>
  </si>
  <si>
    <t>1110</t>
  </si>
  <si>
    <t>SHIPTON COULEE</t>
  </si>
  <si>
    <t>1131</t>
  </si>
  <si>
    <t>WOLF CREEK</t>
  </si>
  <si>
    <t>1992</t>
  </si>
  <si>
    <t>1149</t>
  </si>
  <si>
    <t>B N RAILROAD</t>
  </si>
  <si>
    <t>1987</t>
  </si>
  <si>
    <t>6 - Prestressed concrete continuous</t>
  </si>
  <si>
    <t>1181</t>
  </si>
  <si>
    <t>2003</t>
  </si>
  <si>
    <t>1193</t>
  </si>
  <si>
    <t>1978</t>
  </si>
  <si>
    <t>1204</t>
  </si>
  <si>
    <t>1207</t>
  </si>
  <si>
    <t>MUD CREEK</t>
  </si>
  <si>
    <t>1224</t>
  </si>
  <si>
    <t>BN &amp; CP RAILWAY</t>
  </si>
  <si>
    <t>2018</t>
  </si>
  <si>
    <t>1236</t>
  </si>
  <si>
    <t>1981</t>
  </si>
  <si>
    <t>072023</t>
  </si>
  <si>
    <t>202307</t>
  </si>
  <si>
    <t>1273</t>
  </si>
  <si>
    <t>DEVILS LAKE NARROWS</t>
  </si>
  <si>
    <t>IRRFT ND HIWAY 20</t>
  </si>
  <si>
    <t>2001</t>
  </si>
  <si>
    <t>1282</t>
  </si>
  <si>
    <t>BIG COULEE</t>
  </si>
  <si>
    <t>ND HIGHWAY 19</t>
  </si>
  <si>
    <t>1311</t>
  </si>
  <si>
    <t>1321</t>
  </si>
  <si>
    <t>1961</t>
  </si>
  <si>
    <t>1323</t>
  </si>
  <si>
    <t>OTTER TAIL CREEK</t>
  </si>
  <si>
    <t>1387</t>
  </si>
  <si>
    <t>MOUSE RIVER</t>
  </si>
  <si>
    <t>1957</t>
  </si>
  <si>
    <t>4 - Steel continuous</t>
  </si>
  <si>
    <t>1412</t>
  </si>
  <si>
    <t>1440</t>
  </si>
  <si>
    <t>CP RAILWAY</t>
  </si>
  <si>
    <t>1936</t>
  </si>
  <si>
    <t>1497</t>
  </si>
  <si>
    <t>SCORIO CREEK</t>
  </si>
  <si>
    <t>1531</t>
  </si>
  <si>
    <t>1541</t>
  </si>
  <si>
    <t>1558</t>
  </si>
  <si>
    <t>SWEETWATER LAKE OVERFLOW</t>
  </si>
  <si>
    <t>ND HIGHWAY 20</t>
  </si>
  <si>
    <t>1578</t>
  </si>
  <si>
    <t>1969</t>
  </si>
  <si>
    <t>1587</t>
  </si>
  <si>
    <t>2005</t>
  </si>
  <si>
    <t>1618</t>
  </si>
  <si>
    <t>1984</t>
  </si>
  <si>
    <t>1636</t>
  </si>
  <si>
    <t>1650</t>
  </si>
  <si>
    <t>1668</t>
  </si>
  <si>
    <t>ND HIGHWAY 59</t>
  </si>
  <si>
    <t>012025</t>
  </si>
  <si>
    <t>202501</t>
  </si>
  <si>
    <t>1694</t>
  </si>
  <si>
    <t>ND HIGHWAY 4</t>
  </si>
  <si>
    <t>1706</t>
  </si>
  <si>
    <t>1726</t>
  </si>
  <si>
    <t>PAINTED WOODS CREEK</t>
  </si>
  <si>
    <t>1989</t>
  </si>
  <si>
    <t>082021</t>
  </si>
  <si>
    <t>202108</t>
  </si>
  <si>
    <t>1729</t>
  </si>
  <si>
    <t>1732</t>
  </si>
  <si>
    <t>1745</t>
  </si>
  <si>
    <t>ND HIGHWAY 200</t>
  </si>
  <si>
    <t>1755</t>
  </si>
  <si>
    <t>BOUNDARY CREEK</t>
  </si>
  <si>
    <t>1807</t>
  </si>
  <si>
    <t>1857</t>
  </si>
  <si>
    <t>ROUND LAKE</t>
  </si>
  <si>
    <t>US HIGHWAY 281</t>
  </si>
  <si>
    <t>1865</t>
  </si>
  <si>
    <t>082023</t>
  </si>
  <si>
    <t>202308</t>
  </si>
  <si>
    <t>1906</t>
  </si>
  <si>
    <t>1923</t>
  </si>
  <si>
    <t>1924</t>
  </si>
  <si>
    <t>1948</t>
  </si>
  <si>
    <t>1963</t>
  </si>
  <si>
    <t>N.D.HIGHWAY 19</t>
  </si>
  <si>
    <t>1954</t>
  </si>
  <si>
    <t>HIDDEN ISLAND COULEE</t>
  </si>
  <si>
    <t>1976</t>
  </si>
  <si>
    <t>ND HIGHWAY 54</t>
  </si>
  <si>
    <t>062024</t>
  </si>
  <si>
    <t>202406</t>
  </si>
  <si>
    <t>STARKWEATHER COULEE</t>
  </si>
  <si>
    <t>2035</t>
  </si>
  <si>
    <t>WOODY DRAW</t>
  </si>
  <si>
    <t>2036</t>
  </si>
  <si>
    <t>ND HIGHWAY 30</t>
  </si>
  <si>
    <t>2051</t>
  </si>
  <si>
    <t>2073</t>
  </si>
  <si>
    <t>WHITE EARTH RIVER</t>
  </si>
  <si>
    <t>2096</t>
  </si>
  <si>
    <t>SIX MILE BAY</t>
  </si>
  <si>
    <t>2100</t>
  </si>
  <si>
    <t>EIGHT MILE CREEK</t>
  </si>
  <si>
    <t>2113</t>
  </si>
  <si>
    <t>2138</t>
  </si>
  <si>
    <t>2148</t>
  </si>
  <si>
    <t>2154</t>
  </si>
  <si>
    <t>2158</t>
  </si>
  <si>
    <t>2190</t>
  </si>
  <si>
    <t>BOIS DE SIOUX RIVER</t>
  </si>
  <si>
    <t>ND HIGHWAY 13</t>
  </si>
  <si>
    <t>A - During event flood monitoring, scour inspection within 30 days</t>
  </si>
  <si>
    <t>2207</t>
  </si>
  <si>
    <t>STONE CREEK</t>
  </si>
  <si>
    <t>2220</t>
  </si>
  <si>
    <t>2239</t>
  </si>
  <si>
    <t>2245</t>
  </si>
  <si>
    <t>2266</t>
  </si>
  <si>
    <t>2274</t>
  </si>
  <si>
    <t>2285</t>
  </si>
  <si>
    <t>1971</t>
  </si>
  <si>
    <t>2295</t>
  </si>
  <si>
    <t>2301</t>
  </si>
  <si>
    <t>1949</t>
  </si>
  <si>
    <t>2331</t>
  </si>
  <si>
    <t>WILLOW CREEK</t>
  </si>
  <si>
    <t>2352</t>
  </si>
  <si>
    <t>2353</t>
  </si>
  <si>
    <t>2362</t>
  </si>
  <si>
    <t>2391</t>
  </si>
  <si>
    <t>2393</t>
  </si>
  <si>
    <t>2438</t>
  </si>
  <si>
    <t>2441</t>
  </si>
  <si>
    <t>ND HIGHWAY 43</t>
  </si>
  <si>
    <t>2460</t>
  </si>
  <si>
    <t>2469</t>
  </si>
  <si>
    <t>E. BRANCH OF SHORT CREEK</t>
  </si>
  <si>
    <t>2470</t>
  </si>
  <si>
    <t>TOBACCO GARDEN CREEK</t>
  </si>
  <si>
    <t>ND HIGHWAY 1806</t>
  </si>
  <si>
    <t>2471</t>
  </si>
  <si>
    <t>IRRFT ND HIWAY 57</t>
  </si>
  <si>
    <t>1999</t>
  </si>
  <si>
    <t>2489</t>
  </si>
  <si>
    <t>CYPRESS CREEK</t>
  </si>
  <si>
    <t>1980</t>
  </si>
  <si>
    <t>2491</t>
  </si>
  <si>
    <t>LITTLE COULEE</t>
  </si>
  <si>
    <t>2494</t>
  </si>
  <si>
    <t>2582</t>
  </si>
  <si>
    <t>2586</t>
  </si>
  <si>
    <t>US HIGHWAY</t>
  </si>
  <si>
    <t>2629</t>
  </si>
  <si>
    <t>2655</t>
  </si>
  <si>
    <t>BNRR SEP.</t>
  </si>
  <si>
    <t>102020</t>
  </si>
  <si>
    <t>202010</t>
  </si>
  <si>
    <t>2666</t>
  </si>
  <si>
    <t>JOHNSON COULEE</t>
  </si>
  <si>
    <t>ND HIGHWAY 28</t>
  </si>
  <si>
    <t>2672</t>
  </si>
  <si>
    <t>2675</t>
  </si>
  <si>
    <t>2677</t>
  </si>
  <si>
    <t>2700</t>
  </si>
  <si>
    <t>2758</t>
  </si>
  <si>
    <t>1974</t>
  </si>
  <si>
    <t>2773</t>
  </si>
  <si>
    <t>2805</t>
  </si>
  <si>
    <t>2825</t>
  </si>
  <si>
    <t>2888</t>
  </si>
  <si>
    <t>2898</t>
  </si>
  <si>
    <t>2913</t>
  </si>
  <si>
    <t>2939</t>
  </si>
  <si>
    <t>2987</t>
  </si>
  <si>
    <t>3002</t>
  </si>
  <si>
    <t>1937</t>
  </si>
  <si>
    <t>3056</t>
  </si>
  <si>
    <t>3058</t>
  </si>
  <si>
    <t>3059</t>
  </si>
  <si>
    <t>3086</t>
  </si>
  <si>
    <t>3110</t>
  </si>
  <si>
    <t>3201</t>
  </si>
  <si>
    <t>FLATEN COULEE</t>
  </si>
  <si>
    <t>3212</t>
  </si>
  <si>
    <t>3230</t>
  </si>
  <si>
    <t>3234</t>
  </si>
  <si>
    <t>OLEAAS COULEE</t>
  </si>
  <si>
    <t>1940</t>
  </si>
  <si>
    <t>3247</t>
  </si>
  <si>
    <t>3252</t>
  </si>
  <si>
    <t>3259</t>
  </si>
  <si>
    <t>ND HIGHWAY 210</t>
  </si>
  <si>
    <t>062021</t>
  </si>
  <si>
    <t>202106</t>
  </si>
  <si>
    <t>3264</t>
  </si>
  <si>
    <t>3285</t>
  </si>
  <si>
    <t>2000</t>
  </si>
  <si>
    <t>052023</t>
  </si>
  <si>
    <t>202305</t>
  </si>
  <si>
    <t>3296</t>
  </si>
  <si>
    <t>3369</t>
  </si>
  <si>
    <t>SERVICE ROAD</t>
  </si>
  <si>
    <t>3378</t>
  </si>
  <si>
    <t>ND HIGHWAY 17</t>
  </si>
  <si>
    <t>3404</t>
  </si>
  <si>
    <t>1952</t>
  </si>
  <si>
    <t>102022</t>
  </si>
  <si>
    <t>202210</t>
  </si>
  <si>
    <t>3432</t>
  </si>
  <si>
    <t>ARNOLD COULEE</t>
  </si>
  <si>
    <t>3510</t>
  </si>
  <si>
    <t>LAKE DARLING</t>
  </si>
  <si>
    <t>1988</t>
  </si>
  <si>
    <t>3519</t>
  </si>
  <si>
    <t>3523</t>
  </si>
  <si>
    <t>3558</t>
  </si>
  <si>
    <t>CP RAILROAD</t>
  </si>
  <si>
    <t>3597</t>
  </si>
  <si>
    <t>DES LACS RIVER</t>
  </si>
  <si>
    <t>3618</t>
  </si>
  <si>
    <t>1935</t>
  </si>
  <si>
    <t>3624</t>
  </si>
  <si>
    <t>LITTLE KNIFE RIVER</t>
  </si>
  <si>
    <t>1977</t>
  </si>
  <si>
    <t>3630</t>
  </si>
  <si>
    <t>1939</t>
  </si>
  <si>
    <t>3656</t>
  </si>
  <si>
    <t>3681</t>
  </si>
  <si>
    <t>1965</t>
  </si>
  <si>
    <t>3683</t>
  </si>
  <si>
    <t>3710</t>
  </si>
  <si>
    <t>WEST CUT BANK CREEK</t>
  </si>
  <si>
    <t>1962</t>
  </si>
  <si>
    <t>3711</t>
  </si>
  <si>
    <t>SHARED USE PATH</t>
  </si>
  <si>
    <t>4 - City or Municipal Highway Agency</t>
  </si>
  <si>
    <t>P - Posted for load (may include other restrictions such a temporary bridges which are load posted)</t>
  </si>
  <si>
    <t>9 - Truss - Deck</t>
  </si>
  <si>
    <t>3712</t>
  </si>
  <si>
    <t>BLACKS COULEE</t>
  </si>
  <si>
    <t>3726</t>
  </si>
  <si>
    <t>3747</t>
  </si>
  <si>
    <t>3754</t>
  </si>
  <si>
    <t>3757</t>
  </si>
  <si>
    <t>1938</t>
  </si>
  <si>
    <t>3780</t>
  </si>
  <si>
    <t>3818</t>
  </si>
  <si>
    <t>BN RAILROAD</t>
  </si>
  <si>
    <t>2007</t>
  </si>
  <si>
    <t>3822</t>
  </si>
  <si>
    <t>3828</t>
  </si>
  <si>
    <t>FULLER COULEE</t>
  </si>
  <si>
    <t>1985</t>
  </si>
  <si>
    <t>3846</t>
  </si>
  <si>
    <t>3852</t>
  </si>
  <si>
    <t>3857</t>
  </si>
  <si>
    <t>3887</t>
  </si>
  <si>
    <t>3891</t>
  </si>
  <si>
    <t>BNRR SEP OVERHEAD</t>
  </si>
  <si>
    <t>ND HIGHWAY 40</t>
  </si>
  <si>
    <t>3901</t>
  </si>
  <si>
    <t>3904</t>
  </si>
  <si>
    <t>3908</t>
  </si>
  <si>
    <t>3913</t>
  </si>
  <si>
    <t>3924</t>
  </si>
  <si>
    <t>3934</t>
  </si>
  <si>
    <t>1930</t>
  </si>
  <si>
    <t>3935</t>
  </si>
  <si>
    <t>3954</t>
  </si>
  <si>
    <t>SOUTH ANTLER CREEK</t>
  </si>
  <si>
    <t>ND HIGHWAY 256</t>
  </si>
  <si>
    <t>1970</t>
  </si>
  <si>
    <t>3967</t>
  </si>
  <si>
    <t>4009</t>
  </si>
  <si>
    <t>ND HIGHWAY 14</t>
  </si>
  <si>
    <t>4018</t>
  </si>
  <si>
    <t>4082</t>
  </si>
  <si>
    <t>4084</t>
  </si>
  <si>
    <t>U.S. HIGHWAY 52</t>
  </si>
  <si>
    <t>4085</t>
  </si>
  <si>
    <t>4086</t>
  </si>
  <si>
    <t>4107</t>
  </si>
  <si>
    <t>4116</t>
  </si>
  <si>
    <t>CAMP CREEK</t>
  </si>
  <si>
    <t>4126</t>
  </si>
  <si>
    <t>CHANNEL A</t>
  </si>
  <si>
    <t>4154</t>
  </si>
  <si>
    <t>4164</t>
  </si>
  <si>
    <t>4182</t>
  </si>
  <si>
    <t>4198</t>
  </si>
  <si>
    <t>4231</t>
  </si>
  <si>
    <t>REFUGE SERVICE RD</t>
  </si>
  <si>
    <t>1950</t>
  </si>
  <si>
    <t>4232</t>
  </si>
  <si>
    <t>UPPER DES LACS LAKE</t>
  </si>
  <si>
    <t>4240</t>
  </si>
  <si>
    <t>ND HIGHWAY 8</t>
  </si>
  <si>
    <t>4282</t>
  </si>
  <si>
    <t>4285</t>
  </si>
  <si>
    <t>4303</t>
  </si>
  <si>
    <t>4307</t>
  </si>
  <si>
    <t>4328</t>
  </si>
  <si>
    <t>COULEE</t>
  </si>
  <si>
    <t>4332</t>
  </si>
  <si>
    <t>4360</t>
  </si>
  <si>
    <t>062019</t>
  </si>
  <si>
    <t>201906</t>
  </si>
  <si>
    <t>4377</t>
  </si>
  <si>
    <t>U.S. HIGHWAY</t>
  </si>
  <si>
    <t>4384</t>
  </si>
  <si>
    <t>IRRTM US HIWAY 281</t>
  </si>
  <si>
    <t>4385</t>
  </si>
  <si>
    <t>PEDESTRAIN UNDERPASS</t>
  </si>
  <si>
    <t>4386</t>
  </si>
  <si>
    <t>4399</t>
  </si>
  <si>
    <t xml:space="preserve"> CREEK</t>
  </si>
  <si>
    <t>4400</t>
  </si>
  <si>
    <t>4412</t>
  </si>
  <si>
    <t>4414</t>
  </si>
  <si>
    <t>ND HIGHWAY 11</t>
  </si>
  <si>
    <t>4422</t>
  </si>
  <si>
    <t>SAND CREEK</t>
  </si>
  <si>
    <t>4495</t>
  </si>
  <si>
    <t>STONY CREEK</t>
  </si>
  <si>
    <t>4496</t>
  </si>
  <si>
    <t>4526</t>
  </si>
  <si>
    <t>4557</t>
  </si>
  <si>
    <t>4568</t>
  </si>
  <si>
    <t>BN MAIN STREET UNDERPASS</t>
  </si>
  <si>
    <t>27 - Railroad</t>
  </si>
  <si>
    <t>4573</t>
  </si>
  <si>
    <t>4641</t>
  </si>
  <si>
    <t>4691</t>
  </si>
  <si>
    <t>4783</t>
  </si>
  <si>
    <t>BLACKTAIL CREEK</t>
  </si>
  <si>
    <t>4806</t>
  </si>
  <si>
    <t>4843</t>
  </si>
  <si>
    <t>COUNTY ROAD</t>
  </si>
  <si>
    <t>1998</t>
  </si>
  <si>
    <t>4873</t>
  </si>
  <si>
    <t>4879</t>
  </si>
  <si>
    <t>4890</t>
  </si>
  <si>
    <t>4897</t>
  </si>
  <si>
    <t>US 2 BUS. LOOP</t>
  </si>
  <si>
    <t>4905</t>
  </si>
  <si>
    <t>4989</t>
  </si>
  <si>
    <t>MOTT COULEE</t>
  </si>
  <si>
    <t>5050</t>
  </si>
  <si>
    <t>5077</t>
  </si>
  <si>
    <t>SPENCER COULEE</t>
  </si>
  <si>
    <t>5132</t>
  </si>
  <si>
    <t>PEACE GARDEN ROAD</t>
  </si>
  <si>
    <t>7 - Wood or timber</t>
  </si>
  <si>
    <t>C - Defer scour inspection to next routine inspection</t>
  </si>
  <si>
    <t>Months</t>
  </si>
  <si>
    <t>48</t>
  </si>
  <si>
    <t>24</t>
  </si>
  <si>
    <t>12</t>
  </si>
  <si>
    <t>Yrs</t>
  </si>
  <si>
    <t>Next Inspection Due (yyyy)</t>
  </si>
  <si>
    <t>Next Next Inspection Due (yyyy)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</si>
</sst>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rgb="FF0000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D3D3D3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11">
    <xf numFmtId="0" fontId="0" fillId="0" borderId="0" xfId="0"/>
    <xf numFmtId="0" fontId="1" fillId="2" borderId="0" xfId="0" applyFont="1" applyFill="1"/>
    <xf numFmtId="49" fontId="2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" fillId="3" borderId="0" xfId="0" applyNumberFormat="1" applyFont="1" applyFill="1" applyAlignment="1">
      <alignment horizontal="left"/>
    </xf>
    <xf numFmtId="49" fontId="0" fillId="3" borderId="0" xfId="0" applyNumberFormat="1" applyFill="1" applyAlignment="1">
      <alignment horizontal="left"/>
    </xf>
    <xf numFmtId="49" fontId="0" fillId="4" borderId="0" xfId="0" applyNumberFormat="1" applyFill="1" applyAlignment="1">
      <alignment horizontal="left"/>
    </xf>
    <xf numFmtId="49" fontId="0" fillId="0" borderId="0" xfId="0" applyNumberFormat="1" applyFill="1" applyAlignment="1">
      <alignment horizontal="left"/>
    </xf>
    <xf numFmtId="2" fontId="0" fillId="3" borderId="0" xfId="0" applyNumberFormat="1" applyFill="1" applyAlignment="1">
      <alignment horizontal="left"/>
    </xf>
    <xf numFmtId="2" fontId="0" fillId="0" borderId="0" xfId="0" applyNumberFormat="1" applyAlignment="1">
      <alignment horizontal="left"/>
    </xf>
    <xf numFmtId="1" fontId="0" fillId="3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252"/>
  <sheetViews>
    <sheetView workbookViewId="0">
      <selection sqref="A1:XFD1"/>
    </sheetView>
  </sheetViews>
  <sheetFormatPr defaultRowHeight="15" x14ac:dyDescent="0.25"/>
  <cols>
    <col min="1" max="1" width="19.28515625" bestFit="1" customWidth="1"/>
    <col min="2" max="2" width="10.28515625" hidden="1" customWidth="1"/>
    <col min="3" max="3" width="28.85546875" hidden="1" customWidth="1"/>
    <col min="4" max="4" width="30.7109375" hidden="1" customWidth="1"/>
    <col min="5" max="5" width="34.140625" bestFit="1" customWidth="1"/>
    <col min="6" max="6" width="15.5703125" hidden="1" customWidth="1"/>
    <col min="7" max="7" width="34.85546875" customWidth="1"/>
    <col min="8" max="8" width="15.5703125" customWidth="1"/>
    <col min="9" max="9" width="14.5703125" customWidth="1"/>
    <col min="10" max="10" width="28.5703125" customWidth="1"/>
    <col min="11" max="11" width="30.85546875" bestFit="1" customWidth="1"/>
    <col min="12" max="12" width="32.28515625" bestFit="1" customWidth="1"/>
    <col min="13" max="14" width="32.28515625" customWidth="1"/>
    <col min="15" max="15" width="37.140625" bestFit="1" customWidth="1"/>
    <col min="16" max="16" width="37.140625" customWidth="1"/>
    <col min="17" max="17" width="11.140625" customWidth="1"/>
    <col min="18" max="19" width="28.7109375" customWidth="1"/>
    <col min="20" max="20" width="37" bestFit="1" customWidth="1"/>
    <col min="21" max="21" width="38.28515625" bestFit="1" customWidth="1"/>
    <col min="22" max="22" width="43.5703125" bestFit="1" customWidth="1"/>
    <col min="23" max="23" width="45" bestFit="1" customWidth="1"/>
    <col min="24" max="24" width="44.85546875" bestFit="1" customWidth="1"/>
    <col min="25" max="25" width="46.140625" bestFit="1" customWidth="1"/>
    <col min="26" max="26" width="34" bestFit="1" customWidth="1"/>
  </cols>
  <sheetData>
    <row r="1" spans="1: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/>
      <c r="O1" s="1" t="s">
        <v>12</v>
      </c>
      <c r="P1" s="1" t="s">
        <v>542</v>
      </c>
      <c r="Q1" s="1" t="s">
        <v>546</v>
      </c>
      <c r="R1" s="1" t="s">
        <v>547</v>
      </c>
      <c r="S1" s="1" t="s">
        <v>548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</row>
    <row r="2" spans="1:26" x14ac:dyDescent="0.25">
      <c r="A2" s="2" t="str">
        <f>HYPERLINK("https://nddot-ixmultiasset.biprod.cloud/#/asset/inventory/nbibridges/1984", "0054-009.958")</f>
        <v>0054-009.958</v>
      </c>
      <c r="B2" s="3" t="s">
        <v>239</v>
      </c>
      <c r="C2" s="3" t="s">
        <v>56</v>
      </c>
      <c r="D2" s="3" t="s">
        <v>276</v>
      </c>
      <c r="E2" s="3" t="s">
        <v>23</v>
      </c>
      <c r="F2" s="3" t="s">
        <v>97</v>
      </c>
      <c r="G2" s="3" t="s">
        <v>25</v>
      </c>
      <c r="H2" s="3" t="s">
        <v>59</v>
      </c>
      <c r="I2" s="3" t="s">
        <v>60</v>
      </c>
      <c r="J2" s="3"/>
      <c r="K2" s="3" t="s">
        <v>277</v>
      </c>
      <c r="L2" s="3" t="s">
        <v>278</v>
      </c>
      <c r="M2" s="7">
        <v>2024</v>
      </c>
      <c r="N2" s="7">
        <v>6</v>
      </c>
      <c r="O2" s="3" t="s">
        <v>63</v>
      </c>
      <c r="P2" s="9" t="s">
        <v>545</v>
      </c>
      <c r="Q2" s="10">
        <f>P2/12</f>
        <v>1</v>
      </c>
      <c r="R2" s="10">
        <f>M2+Q2</f>
        <v>2025</v>
      </c>
      <c r="S2" s="10">
        <f>R2+Q2</f>
        <v>2026</v>
      </c>
      <c r="T2" s="3" t="s">
        <v>64</v>
      </c>
      <c r="U2" s="3" t="s">
        <v>65</v>
      </c>
      <c r="V2" s="3" t="s">
        <v>112</v>
      </c>
      <c r="W2" s="3" t="s">
        <v>113</v>
      </c>
      <c r="X2" s="3"/>
      <c r="Y2" s="3"/>
      <c r="Z2" s="3" t="s">
        <v>68</v>
      </c>
    </row>
    <row r="3" spans="1:26" x14ac:dyDescent="0.25">
      <c r="A3" s="4" t="str">
        <f>HYPERLINK("https://nddot-ixmultiasset.biprod.cloud/#/asset/inventory/nbibridges/4360", "0002-358.090")</f>
        <v>0002-358.090</v>
      </c>
      <c r="B3" s="5" t="s">
        <v>492</v>
      </c>
      <c r="C3" s="5" t="s">
        <v>56</v>
      </c>
      <c r="D3" s="5" t="s">
        <v>22</v>
      </c>
      <c r="E3" s="5" t="s">
        <v>23</v>
      </c>
      <c r="F3" s="5" t="s">
        <v>271</v>
      </c>
      <c r="G3" s="5" t="s">
        <v>25</v>
      </c>
      <c r="H3" s="5" t="s">
        <v>59</v>
      </c>
      <c r="I3" s="5" t="s">
        <v>60</v>
      </c>
      <c r="J3" s="5"/>
      <c r="K3" s="5" t="s">
        <v>277</v>
      </c>
      <c r="L3" s="5" t="s">
        <v>278</v>
      </c>
      <c r="M3" s="5">
        <v>2024</v>
      </c>
      <c r="N3" s="5">
        <v>6</v>
      </c>
      <c r="O3" s="5" t="s">
        <v>63</v>
      </c>
      <c r="P3" s="9" t="s">
        <v>545</v>
      </c>
      <c r="Q3" s="10">
        <f>P3/12</f>
        <v>1</v>
      </c>
      <c r="R3" s="10">
        <f>M3+Q3</f>
        <v>2025</v>
      </c>
      <c r="S3" s="10">
        <f>R3+Q3</f>
        <v>2026</v>
      </c>
      <c r="T3" s="5" t="s">
        <v>64</v>
      </c>
      <c r="U3" s="5" t="s">
        <v>65</v>
      </c>
      <c r="V3" s="5" t="s">
        <v>66</v>
      </c>
      <c r="W3" s="5" t="s">
        <v>67</v>
      </c>
      <c r="X3" s="5" t="s">
        <v>493</v>
      </c>
      <c r="Y3" s="5" t="s">
        <v>494</v>
      </c>
      <c r="Z3" s="5" t="s">
        <v>68</v>
      </c>
    </row>
    <row r="4" spans="1:26" x14ac:dyDescent="0.25">
      <c r="A4" s="4" t="str">
        <f>HYPERLINK("https://nddot-ixmultiasset.biprod.cloud/#/asset/inventory/nbibridges/150", "0002-911.409")</f>
        <v>0002-911.409</v>
      </c>
      <c r="B4" s="5" t="s">
        <v>55</v>
      </c>
      <c r="C4" s="5" t="s">
        <v>56</v>
      </c>
      <c r="D4" s="5" t="s">
        <v>57</v>
      </c>
      <c r="E4" s="5" t="s">
        <v>23</v>
      </c>
      <c r="F4" s="5" t="s">
        <v>58</v>
      </c>
      <c r="G4" s="5" t="s">
        <v>25</v>
      </c>
      <c r="H4" s="5" t="s">
        <v>59</v>
      </c>
      <c r="I4" s="5" t="s">
        <v>60</v>
      </c>
      <c r="J4" s="5"/>
      <c r="K4" s="5" t="s">
        <v>61</v>
      </c>
      <c r="L4" s="5" t="s">
        <v>62</v>
      </c>
      <c r="M4" s="5">
        <v>2024</v>
      </c>
      <c r="N4" s="5">
        <v>7</v>
      </c>
      <c r="O4" s="5" t="s">
        <v>63</v>
      </c>
      <c r="P4" s="9" t="s">
        <v>545</v>
      </c>
      <c r="Q4" s="10">
        <f>P4/12</f>
        <v>1</v>
      </c>
      <c r="R4" s="10">
        <f>M4+Q4</f>
        <v>2025</v>
      </c>
      <c r="S4" s="10">
        <f>R4+Q4</f>
        <v>2026</v>
      </c>
      <c r="T4" s="5" t="s">
        <v>64</v>
      </c>
      <c r="U4" s="5" t="s">
        <v>65</v>
      </c>
      <c r="V4" s="5" t="s">
        <v>66</v>
      </c>
      <c r="W4" s="5" t="s">
        <v>67</v>
      </c>
      <c r="X4" s="5"/>
      <c r="Y4" s="5"/>
      <c r="Z4" s="5" t="s">
        <v>68</v>
      </c>
    </row>
    <row r="5" spans="1:26" x14ac:dyDescent="0.25">
      <c r="A5" s="2" t="str">
        <f>HYPERLINK("https://nddot-ixmultiasset.biprod.cloud/#/asset/inventory/nbibridges/5132", "0088-011.149")</f>
        <v>0088-011.149</v>
      </c>
      <c r="B5" s="3" t="s">
        <v>538</v>
      </c>
      <c r="C5" s="3" t="s">
        <v>48</v>
      </c>
      <c r="D5" s="3" t="s">
        <v>539</v>
      </c>
      <c r="E5" s="3" t="s">
        <v>23</v>
      </c>
      <c r="F5" s="3" t="s">
        <v>72</v>
      </c>
      <c r="G5" s="3" t="s">
        <v>424</v>
      </c>
      <c r="H5" s="3" t="s">
        <v>540</v>
      </c>
      <c r="I5" s="3" t="s">
        <v>73</v>
      </c>
      <c r="J5" s="3" t="s">
        <v>541</v>
      </c>
      <c r="K5" s="3" t="s">
        <v>74</v>
      </c>
      <c r="L5" s="3" t="s">
        <v>75</v>
      </c>
      <c r="M5" s="7">
        <v>2024</v>
      </c>
      <c r="N5" s="7">
        <v>11</v>
      </c>
      <c r="O5" s="3" t="s">
        <v>63</v>
      </c>
      <c r="P5" s="9" t="s">
        <v>545</v>
      </c>
      <c r="Q5" s="10">
        <f>P5/12</f>
        <v>1</v>
      </c>
      <c r="R5" s="10">
        <f>M5+Q5</f>
        <v>2025</v>
      </c>
      <c r="S5" s="10">
        <f>R5+Q5</f>
        <v>2026</v>
      </c>
      <c r="T5" s="3"/>
      <c r="U5" s="3"/>
      <c r="V5" s="3"/>
      <c r="W5" s="3"/>
      <c r="X5" s="3"/>
      <c r="Y5" s="3"/>
      <c r="Z5" s="3" t="s">
        <v>31</v>
      </c>
    </row>
    <row r="6" spans="1:26" x14ac:dyDescent="0.25">
      <c r="A6" s="2" t="str">
        <f>HYPERLINK("https://nddot-ixmultiasset.biprod.cloud/#/asset/inventory/nbibridges/1865", "1804-330.893")</f>
        <v>1804-330.893</v>
      </c>
      <c r="B6" s="3" t="s">
        <v>264</v>
      </c>
      <c r="C6" s="3" t="s">
        <v>150</v>
      </c>
      <c r="D6" s="3" t="s">
        <v>100</v>
      </c>
      <c r="E6" s="3" t="s">
        <v>23</v>
      </c>
      <c r="F6" s="3" t="s">
        <v>251</v>
      </c>
      <c r="G6" s="3" t="s">
        <v>25</v>
      </c>
      <c r="H6" s="3" t="s">
        <v>192</v>
      </c>
      <c r="I6" s="3" t="s">
        <v>27</v>
      </c>
      <c r="J6" s="3"/>
      <c r="K6" s="3" t="s">
        <v>265</v>
      </c>
      <c r="L6" s="3" t="s">
        <v>266</v>
      </c>
      <c r="M6" s="7">
        <v>2023</v>
      </c>
      <c r="N6" s="7">
        <v>8</v>
      </c>
      <c r="O6" s="3" t="s">
        <v>30</v>
      </c>
      <c r="P6" s="9" t="s">
        <v>544</v>
      </c>
      <c r="Q6" s="10">
        <f>P6/12</f>
        <v>2</v>
      </c>
      <c r="R6" s="10">
        <f>M6+Q6</f>
        <v>2025</v>
      </c>
      <c r="S6" s="10">
        <f>R6+Q6</f>
        <v>2027</v>
      </c>
      <c r="T6" s="3"/>
      <c r="U6" s="3"/>
      <c r="V6" s="3"/>
      <c r="W6" s="3"/>
      <c r="X6" s="3"/>
      <c r="Y6" s="3"/>
      <c r="Z6" s="3" t="s">
        <v>31</v>
      </c>
    </row>
    <row r="7" spans="1:26" x14ac:dyDescent="0.25">
      <c r="A7" s="2" t="str">
        <f>HYPERLINK("https://nddot-ixmultiasset.biprod.cloud/#/asset/inventory/nbibridges/2100", "1804-334.076")</f>
        <v>1804-334.076</v>
      </c>
      <c r="B7" s="3" t="s">
        <v>289</v>
      </c>
      <c r="C7" s="3" t="s">
        <v>290</v>
      </c>
      <c r="D7" s="3" t="s">
        <v>100</v>
      </c>
      <c r="E7" s="3" t="s">
        <v>23</v>
      </c>
      <c r="F7" s="3" t="s">
        <v>251</v>
      </c>
      <c r="G7" s="3" t="s">
        <v>25</v>
      </c>
      <c r="H7" s="3" t="s">
        <v>42</v>
      </c>
      <c r="I7" s="3" t="s">
        <v>43</v>
      </c>
      <c r="J7" s="3"/>
      <c r="K7" s="3" t="s">
        <v>265</v>
      </c>
      <c r="L7" s="3" t="s">
        <v>266</v>
      </c>
      <c r="M7" s="7">
        <v>2023</v>
      </c>
      <c r="N7" s="7">
        <v>8</v>
      </c>
      <c r="O7" s="3" t="s">
        <v>30</v>
      </c>
      <c r="P7" s="9" t="s">
        <v>544</v>
      </c>
      <c r="Q7" s="10">
        <f>P7/12</f>
        <v>2</v>
      </c>
      <c r="R7" s="10">
        <f>M7+Q7</f>
        <v>2025</v>
      </c>
      <c r="S7" s="10">
        <f>R7+Q7</f>
        <v>2027</v>
      </c>
      <c r="T7" s="3"/>
      <c r="U7" s="3"/>
      <c r="V7" s="3"/>
      <c r="W7" s="3"/>
      <c r="X7" s="3"/>
      <c r="Y7" s="3"/>
      <c r="Z7" s="3" t="s">
        <v>31</v>
      </c>
    </row>
    <row r="8" spans="1:26" x14ac:dyDescent="0.25">
      <c r="A8" s="2" t="str">
        <f>HYPERLINK("https://nddot-ixmultiasset.biprod.cloud/#/asset/inventory/nbibridges/6", "0002-019.458")</f>
        <v>0002-019.458</v>
      </c>
      <c r="B8" s="3" t="s">
        <v>20</v>
      </c>
      <c r="C8" s="3" t="s">
        <v>21</v>
      </c>
      <c r="D8" s="3" t="s">
        <v>22</v>
      </c>
      <c r="E8" s="3" t="s">
        <v>23</v>
      </c>
      <c r="F8" s="3" t="s">
        <v>24</v>
      </c>
      <c r="G8" s="3" t="s">
        <v>25</v>
      </c>
      <c r="H8" s="3" t="s">
        <v>26</v>
      </c>
      <c r="I8" s="3" t="s">
        <v>27</v>
      </c>
      <c r="J8" s="3"/>
      <c r="K8" s="3" t="s">
        <v>28</v>
      </c>
      <c r="L8" s="3" t="s">
        <v>29</v>
      </c>
      <c r="M8" s="7">
        <v>2023</v>
      </c>
      <c r="N8" s="7">
        <v>9</v>
      </c>
      <c r="O8" s="3" t="s">
        <v>30</v>
      </c>
      <c r="P8" s="9" t="s">
        <v>544</v>
      </c>
      <c r="Q8" s="10">
        <f>P8/12</f>
        <v>2</v>
      </c>
      <c r="R8" s="10">
        <f>M8+Q8</f>
        <v>2025</v>
      </c>
      <c r="S8" s="10">
        <f>R8+Q8</f>
        <v>2027</v>
      </c>
      <c r="T8" s="3"/>
      <c r="U8" s="3"/>
      <c r="V8" s="3"/>
      <c r="W8" s="3"/>
      <c r="X8" s="3"/>
      <c r="Y8" s="3"/>
      <c r="Z8" s="3" t="s">
        <v>31</v>
      </c>
    </row>
    <row r="9" spans="1:26" x14ac:dyDescent="0.25">
      <c r="A9" s="4" t="str">
        <f>HYPERLINK("https://nddot-ixmultiasset.biprod.cloud/#/asset/inventory/nbibridges/64", "0002-020.513")</f>
        <v>0002-020.513</v>
      </c>
      <c r="B9" s="5" t="s">
        <v>47</v>
      </c>
      <c r="C9" s="5" t="s">
        <v>48</v>
      </c>
      <c r="D9" s="5" t="s">
        <v>22</v>
      </c>
      <c r="E9" s="5" t="s">
        <v>23</v>
      </c>
      <c r="F9" s="5" t="s">
        <v>49</v>
      </c>
      <c r="G9" s="5" t="s">
        <v>25</v>
      </c>
      <c r="H9" s="5" t="s">
        <v>42</v>
      </c>
      <c r="I9" s="5" t="s">
        <v>43</v>
      </c>
      <c r="J9" s="5"/>
      <c r="K9" s="5" t="s">
        <v>28</v>
      </c>
      <c r="L9" s="5" t="s">
        <v>29</v>
      </c>
      <c r="M9" s="5">
        <v>2023</v>
      </c>
      <c r="N9" s="5">
        <v>9</v>
      </c>
      <c r="O9" s="5" t="s">
        <v>30</v>
      </c>
      <c r="P9" s="9" t="s">
        <v>544</v>
      </c>
      <c r="Q9" s="10">
        <f>P9/12</f>
        <v>2</v>
      </c>
      <c r="R9" s="10">
        <f>M9+Q9</f>
        <v>2025</v>
      </c>
      <c r="S9" s="10">
        <f>R9+Q9</f>
        <v>2027</v>
      </c>
      <c r="T9" s="5"/>
      <c r="U9" s="5"/>
      <c r="V9" s="5"/>
      <c r="W9" s="5"/>
      <c r="X9" s="5"/>
      <c r="Y9" s="5"/>
      <c r="Z9" s="5" t="s">
        <v>31</v>
      </c>
    </row>
    <row r="10" spans="1:26" x14ac:dyDescent="0.25">
      <c r="A10" s="2" t="str">
        <f>HYPERLINK("https://nddot-ixmultiasset.biprod.cloud/#/asset/inventory/nbibridges/371", "1804-286.876")</f>
        <v>1804-286.876</v>
      </c>
      <c r="B10" s="3" t="s">
        <v>98</v>
      </c>
      <c r="C10" s="3" t="s">
        <v>99</v>
      </c>
      <c r="D10" s="3" t="s">
        <v>100</v>
      </c>
      <c r="E10" s="3" t="s">
        <v>23</v>
      </c>
      <c r="F10" s="3" t="s">
        <v>101</v>
      </c>
      <c r="G10" s="3" t="s">
        <v>25</v>
      </c>
      <c r="H10" s="3" t="s">
        <v>42</v>
      </c>
      <c r="I10" s="3" t="s">
        <v>43</v>
      </c>
      <c r="J10" s="3"/>
      <c r="K10" s="3" t="s">
        <v>28</v>
      </c>
      <c r="L10" s="3" t="s">
        <v>29</v>
      </c>
      <c r="M10" s="7">
        <v>2023</v>
      </c>
      <c r="N10" s="7">
        <v>9</v>
      </c>
      <c r="O10" s="3" t="s">
        <v>30</v>
      </c>
      <c r="P10" s="9" t="s">
        <v>544</v>
      </c>
      <c r="Q10" s="10">
        <f>P10/12</f>
        <v>2</v>
      </c>
      <c r="R10" s="10">
        <f>M10+Q10</f>
        <v>2025</v>
      </c>
      <c r="S10" s="10">
        <f>R10+Q10</f>
        <v>2027</v>
      </c>
      <c r="T10" s="3"/>
      <c r="U10" s="3"/>
      <c r="V10" s="3"/>
      <c r="W10" s="3"/>
      <c r="X10" s="3"/>
      <c r="Y10" s="3"/>
      <c r="Z10" s="3" t="s">
        <v>31</v>
      </c>
    </row>
    <row r="11" spans="1:26" x14ac:dyDescent="0.25">
      <c r="A11" s="2" t="str">
        <f>HYPERLINK("https://nddot-ixmultiasset.biprod.cloud/#/asset/inventory/nbibridges/507", "1804-290.195")</f>
        <v>1804-290.195</v>
      </c>
      <c r="B11" s="3" t="s">
        <v>125</v>
      </c>
      <c r="C11" s="3" t="s">
        <v>48</v>
      </c>
      <c r="D11" s="3" t="s">
        <v>100</v>
      </c>
      <c r="E11" s="3" t="s">
        <v>23</v>
      </c>
      <c r="F11" s="3" t="s">
        <v>126</v>
      </c>
      <c r="G11" s="3" t="s">
        <v>25</v>
      </c>
      <c r="H11" s="3" t="s">
        <v>42</v>
      </c>
      <c r="I11" s="3" t="s">
        <v>43</v>
      </c>
      <c r="J11" s="3"/>
      <c r="K11" s="3" t="s">
        <v>28</v>
      </c>
      <c r="L11" s="3" t="s">
        <v>29</v>
      </c>
      <c r="M11" s="7">
        <v>2023</v>
      </c>
      <c r="N11" s="7">
        <v>9</v>
      </c>
      <c r="O11" s="3" t="s">
        <v>30</v>
      </c>
      <c r="P11" s="9" t="s">
        <v>544</v>
      </c>
      <c r="Q11" s="10">
        <f>P11/12</f>
        <v>2</v>
      </c>
      <c r="R11" s="10">
        <f>M11+Q11</f>
        <v>2025</v>
      </c>
      <c r="S11" s="10">
        <f>R11+Q11</f>
        <v>2027</v>
      </c>
      <c r="T11" s="3"/>
      <c r="U11" s="3"/>
      <c r="V11" s="3"/>
      <c r="W11" s="3"/>
      <c r="X11" s="3"/>
      <c r="Y11" s="3"/>
      <c r="Z11" s="3" t="s">
        <v>31</v>
      </c>
    </row>
    <row r="12" spans="1:26" x14ac:dyDescent="0.25">
      <c r="A12" s="2" t="str">
        <f>HYPERLINK("https://nddot-ixmultiasset.biprod.cloud/#/asset/inventory/nbibridges/1149", "1804-315.950")</f>
        <v>1804-315.950</v>
      </c>
      <c r="B12" s="3" t="s">
        <v>189</v>
      </c>
      <c r="C12" s="3" t="s">
        <v>190</v>
      </c>
      <c r="D12" s="3" t="s">
        <v>100</v>
      </c>
      <c r="E12" s="3" t="s">
        <v>23</v>
      </c>
      <c r="F12" s="3" t="s">
        <v>191</v>
      </c>
      <c r="G12" s="3" t="s">
        <v>25</v>
      </c>
      <c r="H12" s="3" t="s">
        <v>192</v>
      </c>
      <c r="I12" s="3" t="s">
        <v>73</v>
      </c>
      <c r="J12" s="3"/>
      <c r="K12" s="3" t="s">
        <v>28</v>
      </c>
      <c r="L12" s="3" t="s">
        <v>29</v>
      </c>
      <c r="M12" s="7">
        <v>2023</v>
      </c>
      <c r="N12" s="7">
        <v>9</v>
      </c>
      <c r="O12" s="3" t="s">
        <v>30</v>
      </c>
      <c r="P12" s="9" t="s">
        <v>544</v>
      </c>
      <c r="Q12" s="10">
        <f>P12/12</f>
        <v>2</v>
      </c>
      <c r="R12" s="10">
        <f>M12+Q12</f>
        <v>2025</v>
      </c>
      <c r="S12" s="10">
        <f>R12+Q12</f>
        <v>2027</v>
      </c>
      <c r="T12" s="3"/>
      <c r="U12" s="3"/>
      <c r="V12" s="3"/>
      <c r="W12" s="3"/>
      <c r="X12" s="3"/>
      <c r="Y12" s="3"/>
      <c r="Z12" s="3" t="s">
        <v>31</v>
      </c>
    </row>
    <row r="13" spans="1:26" x14ac:dyDescent="0.25">
      <c r="A13" s="2" t="str">
        <f>HYPERLINK("https://nddot-ixmultiasset.biprod.cloud/#/asset/inventory/nbibridges/1236", "1804-316.923")</f>
        <v>1804-316.923</v>
      </c>
      <c r="B13" s="3" t="s">
        <v>203</v>
      </c>
      <c r="C13" s="3" t="s">
        <v>33</v>
      </c>
      <c r="D13" s="3" t="s">
        <v>100</v>
      </c>
      <c r="E13" s="3" t="s">
        <v>23</v>
      </c>
      <c r="F13" s="3" t="s">
        <v>204</v>
      </c>
      <c r="G13" s="3" t="s">
        <v>25</v>
      </c>
      <c r="H13" s="3" t="s">
        <v>192</v>
      </c>
      <c r="I13" s="3" t="s">
        <v>27</v>
      </c>
      <c r="J13" s="3"/>
      <c r="K13" s="3" t="s">
        <v>28</v>
      </c>
      <c r="L13" s="3" t="s">
        <v>29</v>
      </c>
      <c r="M13" s="7">
        <v>2023</v>
      </c>
      <c r="N13" s="7">
        <v>9</v>
      </c>
      <c r="O13" s="3" t="s">
        <v>30</v>
      </c>
      <c r="P13" s="9" t="s">
        <v>544</v>
      </c>
      <c r="Q13" s="10">
        <f>P13/12</f>
        <v>2</v>
      </c>
      <c r="R13" s="10">
        <f>M13+Q13</f>
        <v>2025</v>
      </c>
      <c r="S13" s="10">
        <f>R13+Q13</f>
        <v>2027</v>
      </c>
      <c r="T13" s="3"/>
      <c r="U13" s="3"/>
      <c r="V13" s="3" t="s">
        <v>205</v>
      </c>
      <c r="W13" s="3" t="s">
        <v>206</v>
      </c>
      <c r="X13" s="3"/>
      <c r="Y13" s="3"/>
      <c r="Z13" s="3" t="s">
        <v>31</v>
      </c>
    </row>
    <row r="14" spans="1:26" x14ac:dyDescent="0.25">
      <c r="A14" s="4" t="str">
        <f>HYPERLINK("https://nddot-ixmultiasset.biprod.cloud/#/asset/inventory/nbibridges/1694", "0004-000.984")</f>
        <v>0004-000.984</v>
      </c>
      <c r="B14" s="5" t="s">
        <v>246</v>
      </c>
      <c r="C14" s="5" t="s">
        <v>48</v>
      </c>
      <c r="D14" s="5" t="s">
        <v>247</v>
      </c>
      <c r="E14" s="5" t="s">
        <v>23</v>
      </c>
      <c r="F14" s="5" t="s">
        <v>49</v>
      </c>
      <c r="G14" s="5" t="s">
        <v>25</v>
      </c>
      <c r="H14" s="5" t="s">
        <v>59</v>
      </c>
      <c r="I14" s="5" t="s">
        <v>43</v>
      </c>
      <c r="J14" s="5"/>
      <c r="K14" s="5" t="s">
        <v>28</v>
      </c>
      <c r="L14" s="5" t="s">
        <v>29</v>
      </c>
      <c r="M14" s="5">
        <v>2023</v>
      </c>
      <c r="N14" s="5">
        <v>9</v>
      </c>
      <c r="O14" s="5" t="s">
        <v>30</v>
      </c>
      <c r="P14" s="9" t="s">
        <v>544</v>
      </c>
      <c r="Q14" s="10">
        <f>P14/12</f>
        <v>2</v>
      </c>
      <c r="R14" s="10">
        <f>M14+Q14</f>
        <v>2025</v>
      </c>
      <c r="S14" s="10">
        <f>R14+Q14</f>
        <v>2027</v>
      </c>
      <c r="T14" s="5"/>
      <c r="U14" s="5"/>
      <c r="V14" s="5"/>
      <c r="W14" s="5"/>
      <c r="X14" s="5"/>
      <c r="Y14" s="5"/>
      <c r="Z14" s="5" t="s">
        <v>31</v>
      </c>
    </row>
    <row r="15" spans="1:26" x14ac:dyDescent="0.25">
      <c r="A15" s="2" t="str">
        <f>HYPERLINK("https://nddot-ixmultiasset.biprod.cloud/#/asset/inventory/nbibridges/1954", "0004-007.419")</f>
        <v>0004-007.419</v>
      </c>
      <c r="B15" s="3" t="s">
        <v>273</v>
      </c>
      <c r="C15" s="3" t="s">
        <v>274</v>
      </c>
      <c r="D15" s="3" t="s">
        <v>247</v>
      </c>
      <c r="E15" s="3" t="s">
        <v>23</v>
      </c>
      <c r="F15" s="3" t="s">
        <v>49</v>
      </c>
      <c r="G15" s="3" t="s">
        <v>25</v>
      </c>
      <c r="H15" s="3" t="s">
        <v>59</v>
      </c>
      <c r="I15" s="3" t="s">
        <v>43</v>
      </c>
      <c r="J15" s="3"/>
      <c r="K15" s="3" t="s">
        <v>28</v>
      </c>
      <c r="L15" s="3" t="s">
        <v>29</v>
      </c>
      <c r="M15" s="7">
        <v>2023</v>
      </c>
      <c r="N15" s="7">
        <v>9</v>
      </c>
      <c r="O15" s="3" t="s">
        <v>30</v>
      </c>
      <c r="P15" s="9" t="s">
        <v>544</v>
      </c>
      <c r="Q15" s="10">
        <f>P15/12</f>
        <v>2</v>
      </c>
      <c r="R15" s="10">
        <f>M15+Q15</f>
        <v>2025</v>
      </c>
      <c r="S15" s="10">
        <f>R15+Q15</f>
        <v>2027</v>
      </c>
      <c r="T15" s="3"/>
      <c r="U15" s="3"/>
      <c r="V15" s="3"/>
      <c r="W15" s="3"/>
      <c r="X15" s="3"/>
      <c r="Y15" s="3"/>
      <c r="Z15" s="3" t="s">
        <v>31</v>
      </c>
    </row>
    <row r="16" spans="1:26" x14ac:dyDescent="0.25">
      <c r="A16" s="4" t="str">
        <f>HYPERLINK("https://nddot-ixmultiasset.biprod.cloud/#/asset/inventory/nbibridges/2239", "0004-007.413")</f>
        <v>0004-007.413</v>
      </c>
      <c r="B16" s="5" t="s">
        <v>303</v>
      </c>
      <c r="C16" s="5" t="s">
        <v>274</v>
      </c>
      <c r="D16" s="5" t="s">
        <v>247</v>
      </c>
      <c r="E16" s="5" t="s">
        <v>23</v>
      </c>
      <c r="F16" s="5" t="s">
        <v>49</v>
      </c>
      <c r="G16" s="5" t="s">
        <v>25</v>
      </c>
      <c r="H16" s="5" t="s">
        <v>59</v>
      </c>
      <c r="I16" s="5" t="s">
        <v>43</v>
      </c>
      <c r="J16" s="5"/>
      <c r="K16" s="5" t="s">
        <v>28</v>
      </c>
      <c r="L16" s="5" t="s">
        <v>29</v>
      </c>
      <c r="M16" s="5">
        <v>2023</v>
      </c>
      <c r="N16" s="5">
        <v>9</v>
      </c>
      <c r="O16" s="5" t="s">
        <v>30</v>
      </c>
      <c r="P16" s="9" t="s">
        <v>544</v>
      </c>
      <c r="Q16" s="10">
        <f>P16/12</f>
        <v>2</v>
      </c>
      <c r="R16" s="10">
        <f>M16+Q16</f>
        <v>2025</v>
      </c>
      <c r="S16" s="10">
        <f>R16+Q16</f>
        <v>2027</v>
      </c>
      <c r="T16" s="5"/>
      <c r="U16" s="5"/>
      <c r="V16" s="5"/>
      <c r="W16" s="5"/>
      <c r="X16" s="5"/>
      <c r="Y16" s="5"/>
      <c r="Z16" s="5" t="s">
        <v>31</v>
      </c>
    </row>
    <row r="17" spans="1:26" x14ac:dyDescent="0.25">
      <c r="A17" s="4" t="str">
        <f>HYPERLINK("https://nddot-ixmultiasset.biprod.cloud/#/asset/inventory/nbibridges/2285", "1804-278.213")</f>
        <v>1804-278.213</v>
      </c>
      <c r="B17" s="5" t="s">
        <v>307</v>
      </c>
      <c r="C17" s="5" t="s">
        <v>48</v>
      </c>
      <c r="D17" s="5" t="s">
        <v>100</v>
      </c>
      <c r="E17" s="5" t="s">
        <v>23</v>
      </c>
      <c r="F17" s="5" t="s">
        <v>308</v>
      </c>
      <c r="G17" s="5" t="s">
        <v>25</v>
      </c>
      <c r="H17" s="5" t="s">
        <v>59</v>
      </c>
      <c r="I17" s="5" t="s">
        <v>43</v>
      </c>
      <c r="J17" s="5"/>
      <c r="K17" s="5" t="s">
        <v>28</v>
      </c>
      <c r="L17" s="5" t="s">
        <v>29</v>
      </c>
      <c r="M17" s="5">
        <v>2023</v>
      </c>
      <c r="N17" s="5">
        <v>9</v>
      </c>
      <c r="O17" s="5" t="s">
        <v>30</v>
      </c>
      <c r="P17" s="9" t="s">
        <v>544</v>
      </c>
      <c r="Q17" s="10">
        <f>P17/12</f>
        <v>2</v>
      </c>
      <c r="R17" s="10">
        <f>M17+Q17</f>
        <v>2025</v>
      </c>
      <c r="S17" s="10">
        <f>R17+Q17</f>
        <v>2027</v>
      </c>
      <c r="T17" s="5"/>
      <c r="U17" s="5"/>
      <c r="V17" s="5"/>
      <c r="W17" s="5"/>
      <c r="X17" s="5"/>
      <c r="Y17" s="5"/>
      <c r="Z17" s="5" t="s">
        <v>31</v>
      </c>
    </row>
    <row r="18" spans="1:26" x14ac:dyDescent="0.25">
      <c r="A18" s="4" t="str">
        <f>HYPERLINK("https://nddot-ixmultiasset.biprod.cloud/#/asset/inventory/nbibridges/2393", "1804-284.930")</f>
        <v>1804-284.930</v>
      </c>
      <c r="B18" s="5" t="s">
        <v>318</v>
      </c>
      <c r="C18" s="5" t="s">
        <v>48</v>
      </c>
      <c r="D18" s="5" t="s">
        <v>100</v>
      </c>
      <c r="E18" s="5" t="s">
        <v>23</v>
      </c>
      <c r="F18" s="5" t="s">
        <v>235</v>
      </c>
      <c r="G18" s="5" t="s">
        <v>25</v>
      </c>
      <c r="H18" s="5" t="s">
        <v>59</v>
      </c>
      <c r="I18" s="5" t="s">
        <v>43</v>
      </c>
      <c r="J18" s="5"/>
      <c r="K18" s="5" t="s">
        <v>28</v>
      </c>
      <c r="L18" s="5" t="s">
        <v>29</v>
      </c>
      <c r="M18" s="5">
        <v>2023</v>
      </c>
      <c r="N18" s="5">
        <v>9</v>
      </c>
      <c r="O18" s="5" t="s">
        <v>30</v>
      </c>
      <c r="P18" s="9" t="s">
        <v>544</v>
      </c>
      <c r="Q18" s="10">
        <f>P18/12</f>
        <v>2</v>
      </c>
      <c r="R18" s="10">
        <f>M18+Q18</f>
        <v>2025</v>
      </c>
      <c r="S18" s="10">
        <f>R18+Q18</f>
        <v>2027</v>
      </c>
      <c r="T18" s="5"/>
      <c r="U18" s="5"/>
      <c r="V18" s="5"/>
      <c r="W18" s="5"/>
      <c r="X18" s="5"/>
      <c r="Y18" s="5"/>
      <c r="Z18" s="5" t="s">
        <v>31</v>
      </c>
    </row>
    <row r="19" spans="1:26" x14ac:dyDescent="0.25">
      <c r="A19" s="2" t="str">
        <f>HYPERLINK("https://nddot-ixmultiasset.biprod.cloud/#/asset/inventory/nbibridges/2655", "0281-174.610")</f>
        <v>0281-174.610</v>
      </c>
      <c r="B19" s="3" t="s">
        <v>341</v>
      </c>
      <c r="C19" s="3" t="s">
        <v>342</v>
      </c>
      <c r="D19" s="3" t="s">
        <v>263</v>
      </c>
      <c r="E19" s="3" t="s">
        <v>23</v>
      </c>
      <c r="F19" s="3" t="s">
        <v>226</v>
      </c>
      <c r="G19" s="3" t="s">
        <v>25</v>
      </c>
      <c r="H19" s="3" t="s">
        <v>59</v>
      </c>
      <c r="I19" s="3" t="s">
        <v>73</v>
      </c>
      <c r="J19" s="3"/>
      <c r="K19" s="3" t="s">
        <v>28</v>
      </c>
      <c r="L19" s="3" t="s">
        <v>29</v>
      </c>
      <c r="M19" s="7">
        <v>2023</v>
      </c>
      <c r="N19" s="7">
        <v>9</v>
      </c>
      <c r="O19" s="3" t="s">
        <v>30</v>
      </c>
      <c r="P19" s="9" t="s">
        <v>544</v>
      </c>
      <c r="Q19" s="10">
        <f>P19/12</f>
        <v>2</v>
      </c>
      <c r="R19" s="10">
        <f>M19+Q19</f>
        <v>2025</v>
      </c>
      <c r="S19" s="10">
        <f>R19+Q19</f>
        <v>2027</v>
      </c>
      <c r="T19" s="3"/>
      <c r="U19" s="3"/>
      <c r="V19" s="3"/>
      <c r="W19" s="3"/>
      <c r="X19" s="3" t="s">
        <v>343</v>
      </c>
      <c r="Y19" s="3" t="s">
        <v>344</v>
      </c>
      <c r="Z19" s="3" t="s">
        <v>31</v>
      </c>
    </row>
    <row r="20" spans="1:26" x14ac:dyDescent="0.25">
      <c r="A20" s="2" t="str">
        <f>HYPERLINK("https://nddot-ixmultiasset.biprod.cloud/#/asset/inventory/nbibridges/2758", "0020-168.931")</f>
        <v>0020-168.931</v>
      </c>
      <c r="B20" s="3" t="s">
        <v>352</v>
      </c>
      <c r="C20" s="3" t="s">
        <v>332</v>
      </c>
      <c r="D20" s="3" t="s">
        <v>233</v>
      </c>
      <c r="E20" s="3" t="s">
        <v>23</v>
      </c>
      <c r="F20" s="3" t="s">
        <v>353</v>
      </c>
      <c r="G20" s="3" t="s">
        <v>25</v>
      </c>
      <c r="H20" s="3" t="s">
        <v>26</v>
      </c>
      <c r="I20" s="3" t="s">
        <v>27</v>
      </c>
      <c r="J20" s="3"/>
      <c r="K20" s="3" t="s">
        <v>28</v>
      </c>
      <c r="L20" s="3" t="s">
        <v>29</v>
      </c>
      <c r="M20" s="7">
        <v>2023</v>
      </c>
      <c r="N20" s="7">
        <v>9</v>
      </c>
      <c r="O20" s="3" t="s">
        <v>30</v>
      </c>
      <c r="P20" s="9" t="s">
        <v>544</v>
      </c>
      <c r="Q20" s="10">
        <f>P20/12</f>
        <v>2</v>
      </c>
      <c r="R20" s="10">
        <f>M20+Q20</f>
        <v>2025</v>
      </c>
      <c r="S20" s="10">
        <f>R20+Q20</f>
        <v>2027</v>
      </c>
      <c r="T20" s="3"/>
      <c r="U20" s="3"/>
      <c r="V20" s="3"/>
      <c r="W20" s="3"/>
      <c r="X20" s="3"/>
      <c r="Y20" s="3"/>
      <c r="Z20" s="3" t="s">
        <v>31</v>
      </c>
    </row>
    <row r="21" spans="1:26" x14ac:dyDescent="0.25">
      <c r="A21" s="2" t="str">
        <f>HYPERLINK("https://nddot-ixmultiasset.biprod.cloud/#/asset/inventory/nbibridges/2913", "0281-187.183")</f>
        <v>0281-187.183</v>
      </c>
      <c r="B21" s="3" t="s">
        <v>359</v>
      </c>
      <c r="C21" s="3" t="s">
        <v>48</v>
      </c>
      <c r="D21" s="3" t="s">
        <v>263</v>
      </c>
      <c r="E21" s="3" t="s">
        <v>23</v>
      </c>
      <c r="F21" s="3" t="s">
        <v>155</v>
      </c>
      <c r="G21" s="3" t="s">
        <v>25</v>
      </c>
      <c r="H21" s="3" t="s">
        <v>42</v>
      </c>
      <c r="I21" s="3" t="s">
        <v>43</v>
      </c>
      <c r="J21" s="3"/>
      <c r="K21" s="3" t="s">
        <v>28</v>
      </c>
      <c r="L21" s="3" t="s">
        <v>29</v>
      </c>
      <c r="M21" s="7">
        <v>2023</v>
      </c>
      <c r="N21" s="7">
        <v>9</v>
      </c>
      <c r="O21" s="3" t="s">
        <v>30</v>
      </c>
      <c r="P21" s="9" t="s">
        <v>544</v>
      </c>
      <c r="Q21" s="10">
        <f>P21/12</f>
        <v>2</v>
      </c>
      <c r="R21" s="10">
        <f>M21+Q21</f>
        <v>2025</v>
      </c>
      <c r="S21" s="10">
        <f>R21+Q21</f>
        <v>2027</v>
      </c>
      <c r="T21" s="3"/>
      <c r="U21" s="3"/>
      <c r="V21" s="3"/>
      <c r="W21" s="3"/>
      <c r="X21" s="3"/>
      <c r="Y21" s="3"/>
      <c r="Z21" s="3" t="s">
        <v>31</v>
      </c>
    </row>
    <row r="22" spans="1:26" x14ac:dyDescent="0.25">
      <c r="A22" s="4" t="str">
        <f>HYPERLINK("https://nddot-ixmultiasset.biprod.cloud/#/asset/inventory/nbibridges/3086", "0281-188.178")</f>
        <v>0281-188.178</v>
      </c>
      <c r="B22" s="5" t="s">
        <v>367</v>
      </c>
      <c r="C22" s="5" t="s">
        <v>48</v>
      </c>
      <c r="D22" s="5" t="s">
        <v>263</v>
      </c>
      <c r="E22" s="5" t="s">
        <v>23</v>
      </c>
      <c r="F22" s="5" t="s">
        <v>155</v>
      </c>
      <c r="G22" s="5" t="s">
        <v>25</v>
      </c>
      <c r="H22" s="5" t="s">
        <v>42</v>
      </c>
      <c r="I22" s="5" t="s">
        <v>43</v>
      </c>
      <c r="J22" s="5"/>
      <c r="K22" s="5" t="s">
        <v>28</v>
      </c>
      <c r="L22" s="5" t="s">
        <v>29</v>
      </c>
      <c r="M22" s="5">
        <v>2023</v>
      </c>
      <c r="N22" s="5">
        <v>9</v>
      </c>
      <c r="O22" s="5" t="s">
        <v>30</v>
      </c>
      <c r="P22" s="9" t="s">
        <v>544</v>
      </c>
      <c r="Q22" s="10">
        <f>P22/12</f>
        <v>2</v>
      </c>
      <c r="R22" s="10">
        <f>M22+Q22</f>
        <v>2025</v>
      </c>
      <c r="S22" s="10">
        <f>R22+Q22</f>
        <v>2027</v>
      </c>
      <c r="T22" s="5"/>
      <c r="U22" s="5"/>
      <c r="V22" s="5"/>
      <c r="W22" s="5"/>
      <c r="X22" s="5"/>
      <c r="Y22" s="5"/>
      <c r="Z22" s="5" t="s">
        <v>31</v>
      </c>
    </row>
    <row r="23" spans="1:26" x14ac:dyDescent="0.25">
      <c r="A23" s="4" t="str">
        <f>HYPERLINK("https://nddot-ixmultiasset.biprod.cloud/#/asset/inventory/nbibridges/3369", "0002-001.337  S")</f>
        <v>0002-001.337  S</v>
      </c>
      <c r="B23" s="5" t="s">
        <v>388</v>
      </c>
      <c r="C23" s="5" t="s">
        <v>48</v>
      </c>
      <c r="D23" s="5" t="s">
        <v>389</v>
      </c>
      <c r="E23" s="5" t="s">
        <v>23</v>
      </c>
      <c r="F23" s="5" t="s">
        <v>363</v>
      </c>
      <c r="G23" s="5" t="s">
        <v>25</v>
      </c>
      <c r="H23" s="5" t="s">
        <v>42</v>
      </c>
      <c r="I23" s="5" t="s">
        <v>43</v>
      </c>
      <c r="J23" s="5"/>
      <c r="K23" s="5" t="s">
        <v>28</v>
      </c>
      <c r="L23" s="5" t="s">
        <v>29</v>
      </c>
      <c r="M23" s="5">
        <v>2023</v>
      </c>
      <c r="N23" s="5">
        <v>9</v>
      </c>
      <c r="O23" s="5" t="s">
        <v>30</v>
      </c>
      <c r="P23" s="9" t="s">
        <v>544</v>
      </c>
      <c r="Q23" s="10">
        <f>P23/12</f>
        <v>2</v>
      </c>
      <c r="R23" s="10">
        <f>M23+Q23</f>
        <v>2025</v>
      </c>
      <c r="S23" s="10">
        <f>R23+Q23</f>
        <v>2027</v>
      </c>
      <c r="T23" s="5"/>
      <c r="U23" s="5"/>
      <c r="V23" s="5"/>
      <c r="W23" s="5"/>
      <c r="X23" s="5"/>
      <c r="Y23" s="5"/>
      <c r="Z23" s="5" t="s">
        <v>31</v>
      </c>
    </row>
    <row r="24" spans="1:26" x14ac:dyDescent="0.25">
      <c r="A24" s="2" t="str">
        <f>HYPERLINK("https://nddot-ixmultiasset.biprod.cloud/#/asset/inventory/nbibridges/3378", "0017-027.642")</f>
        <v>0017-027.642</v>
      </c>
      <c r="B24" s="3" t="s">
        <v>390</v>
      </c>
      <c r="C24" s="3" t="s">
        <v>48</v>
      </c>
      <c r="D24" s="3" t="s">
        <v>391</v>
      </c>
      <c r="E24" s="3" t="s">
        <v>23</v>
      </c>
      <c r="F24" s="3" t="s">
        <v>216</v>
      </c>
      <c r="G24" s="3" t="s">
        <v>25</v>
      </c>
      <c r="H24" s="3" t="s">
        <v>42</v>
      </c>
      <c r="I24" s="3" t="s">
        <v>43</v>
      </c>
      <c r="J24" s="3"/>
      <c r="K24" s="3" t="s">
        <v>28</v>
      </c>
      <c r="L24" s="3" t="s">
        <v>29</v>
      </c>
      <c r="M24" s="7">
        <v>2023</v>
      </c>
      <c r="N24" s="7">
        <v>9</v>
      </c>
      <c r="O24" s="3" t="s">
        <v>30</v>
      </c>
      <c r="P24" s="9" t="s">
        <v>544</v>
      </c>
      <c r="Q24" s="10">
        <f>P24/12</f>
        <v>2</v>
      </c>
      <c r="R24" s="10">
        <f>M24+Q24</f>
        <v>2025</v>
      </c>
      <c r="S24" s="10">
        <f>R24+Q24</f>
        <v>2027</v>
      </c>
      <c r="T24" s="3"/>
      <c r="U24" s="3"/>
      <c r="V24" s="3"/>
      <c r="W24" s="3"/>
      <c r="X24" s="3"/>
      <c r="Y24" s="3"/>
      <c r="Z24" s="3" t="s">
        <v>31</v>
      </c>
    </row>
    <row r="25" spans="1:26" x14ac:dyDescent="0.25">
      <c r="A25" s="2" t="str">
        <f>HYPERLINK("https://nddot-ixmultiasset.biprod.cloud/#/asset/inventory/nbibridges/3630", "0002-234.920")</f>
        <v>0002-234.920</v>
      </c>
      <c r="B25" s="3" t="s">
        <v>412</v>
      </c>
      <c r="C25" s="3" t="s">
        <v>48</v>
      </c>
      <c r="D25" s="3" t="s">
        <v>22</v>
      </c>
      <c r="E25" s="3" t="s">
        <v>23</v>
      </c>
      <c r="F25" s="3" t="s">
        <v>413</v>
      </c>
      <c r="G25" s="3" t="s">
        <v>25</v>
      </c>
      <c r="H25" s="3" t="s">
        <v>42</v>
      </c>
      <c r="I25" s="3" t="s">
        <v>43</v>
      </c>
      <c r="J25" s="3"/>
      <c r="K25" s="3" t="s">
        <v>28</v>
      </c>
      <c r="L25" s="3" t="s">
        <v>29</v>
      </c>
      <c r="M25" s="7">
        <v>2023</v>
      </c>
      <c r="N25" s="7">
        <v>9</v>
      </c>
      <c r="O25" s="3" t="s">
        <v>30</v>
      </c>
      <c r="P25" s="9" t="s">
        <v>544</v>
      </c>
      <c r="Q25" s="10">
        <f>P25/12</f>
        <v>2</v>
      </c>
      <c r="R25" s="10">
        <f>M25+Q25</f>
        <v>2025</v>
      </c>
      <c r="S25" s="10">
        <f>R25+Q25</f>
        <v>2027</v>
      </c>
      <c r="T25" s="3"/>
      <c r="U25" s="3"/>
      <c r="V25" s="3"/>
      <c r="W25" s="3"/>
      <c r="X25" s="3"/>
      <c r="Y25" s="3"/>
      <c r="Z25" s="3" t="s">
        <v>31</v>
      </c>
    </row>
    <row r="26" spans="1:26" x14ac:dyDescent="0.25">
      <c r="A26" s="4" t="str">
        <f>HYPERLINK("https://nddot-ixmultiasset.biprod.cloud/#/asset/inventory/nbibridges/3656", "0017-029.467")</f>
        <v>0017-029.467</v>
      </c>
      <c r="B26" s="5" t="s">
        <v>414</v>
      </c>
      <c r="C26" s="5" t="s">
        <v>48</v>
      </c>
      <c r="D26" s="5" t="s">
        <v>391</v>
      </c>
      <c r="E26" s="5" t="s">
        <v>23</v>
      </c>
      <c r="F26" s="5" t="s">
        <v>216</v>
      </c>
      <c r="G26" s="5" t="s">
        <v>25</v>
      </c>
      <c r="H26" s="5" t="s">
        <v>42</v>
      </c>
      <c r="I26" s="5" t="s">
        <v>43</v>
      </c>
      <c r="J26" s="5"/>
      <c r="K26" s="5" t="s">
        <v>28</v>
      </c>
      <c r="L26" s="5" t="s">
        <v>29</v>
      </c>
      <c r="M26" s="5">
        <v>2023</v>
      </c>
      <c r="N26" s="5">
        <v>9</v>
      </c>
      <c r="O26" s="5" t="s">
        <v>30</v>
      </c>
      <c r="P26" s="9" t="s">
        <v>544</v>
      </c>
      <c r="Q26" s="10">
        <f>P26/12</f>
        <v>2</v>
      </c>
      <c r="R26" s="10">
        <f>M26+Q26</f>
        <v>2025</v>
      </c>
      <c r="S26" s="10">
        <f>R26+Q26</f>
        <v>2027</v>
      </c>
      <c r="T26" s="5"/>
      <c r="U26" s="5"/>
      <c r="V26" s="5"/>
      <c r="W26" s="5"/>
      <c r="X26" s="5"/>
      <c r="Y26" s="5"/>
      <c r="Z26" s="5" t="s">
        <v>31</v>
      </c>
    </row>
    <row r="27" spans="1:26" x14ac:dyDescent="0.25">
      <c r="A27" s="2" t="str">
        <f>HYPERLINK("https://nddot-ixmultiasset.biprod.cloud/#/asset/inventory/nbibridges/3681", "0002-004.837")</f>
        <v>0002-004.837</v>
      </c>
      <c r="B27" s="3" t="s">
        <v>415</v>
      </c>
      <c r="C27" s="3" t="s">
        <v>48</v>
      </c>
      <c r="D27" s="3" t="s">
        <v>22</v>
      </c>
      <c r="E27" s="3" t="s">
        <v>23</v>
      </c>
      <c r="F27" s="3" t="s">
        <v>416</v>
      </c>
      <c r="G27" s="3" t="s">
        <v>25</v>
      </c>
      <c r="H27" s="3" t="s">
        <v>59</v>
      </c>
      <c r="I27" s="3" t="s">
        <v>43</v>
      </c>
      <c r="J27" s="3"/>
      <c r="K27" s="3" t="s">
        <v>28</v>
      </c>
      <c r="L27" s="3" t="s">
        <v>29</v>
      </c>
      <c r="M27" s="7">
        <v>2023</v>
      </c>
      <c r="N27" s="7">
        <v>9</v>
      </c>
      <c r="O27" s="3" t="s">
        <v>30</v>
      </c>
      <c r="P27" s="9" t="s">
        <v>544</v>
      </c>
      <c r="Q27" s="10">
        <f>P27/12</f>
        <v>2</v>
      </c>
      <c r="R27" s="10">
        <f>M27+Q27</f>
        <v>2025</v>
      </c>
      <c r="S27" s="10">
        <f>R27+Q27</f>
        <v>2027</v>
      </c>
      <c r="T27" s="3"/>
      <c r="U27" s="3"/>
      <c r="V27" s="3"/>
      <c r="W27" s="3"/>
      <c r="X27" s="3"/>
      <c r="Y27" s="3"/>
      <c r="Z27" s="3" t="s">
        <v>31</v>
      </c>
    </row>
    <row r="28" spans="1:26" x14ac:dyDescent="0.25">
      <c r="A28" s="2" t="str">
        <f>HYPERLINK("https://nddot-ixmultiasset.biprod.cloud/#/asset/inventory/nbibridges/3757", "0002-011.914")</f>
        <v>0002-011.914</v>
      </c>
      <c r="B28" s="3" t="s">
        <v>431</v>
      </c>
      <c r="C28" s="3" t="s">
        <v>250</v>
      </c>
      <c r="D28" s="3" t="s">
        <v>22</v>
      </c>
      <c r="E28" s="3" t="s">
        <v>23</v>
      </c>
      <c r="F28" s="3" t="s">
        <v>432</v>
      </c>
      <c r="G28" s="3" t="s">
        <v>25</v>
      </c>
      <c r="H28" s="3" t="s">
        <v>42</v>
      </c>
      <c r="I28" s="3" t="s">
        <v>43</v>
      </c>
      <c r="J28" s="3"/>
      <c r="K28" s="3" t="s">
        <v>28</v>
      </c>
      <c r="L28" s="3" t="s">
        <v>29</v>
      </c>
      <c r="M28" s="7">
        <v>2023</v>
      </c>
      <c r="N28" s="7">
        <v>9</v>
      </c>
      <c r="O28" s="3" t="s">
        <v>30</v>
      </c>
      <c r="P28" s="9" t="s">
        <v>544</v>
      </c>
      <c r="Q28" s="10">
        <f>P28/12</f>
        <v>2</v>
      </c>
      <c r="R28" s="10">
        <f>M28+Q28</f>
        <v>2025</v>
      </c>
      <c r="S28" s="10">
        <f>R28+Q28</f>
        <v>2027</v>
      </c>
      <c r="T28" s="3"/>
      <c r="U28" s="3"/>
      <c r="V28" s="3"/>
      <c r="W28" s="3"/>
      <c r="X28" s="3"/>
      <c r="Y28" s="3"/>
      <c r="Z28" s="3" t="s">
        <v>31</v>
      </c>
    </row>
    <row r="29" spans="1:26" x14ac:dyDescent="0.25">
      <c r="A29" s="4" t="str">
        <f>HYPERLINK("https://nddot-ixmultiasset.biprod.cloud/#/asset/inventory/nbibridges/3780", "0002-005.542")</f>
        <v>0002-005.542</v>
      </c>
      <c r="B29" s="5" t="s">
        <v>433</v>
      </c>
      <c r="C29" s="5" t="s">
        <v>48</v>
      </c>
      <c r="D29" s="5" t="s">
        <v>22</v>
      </c>
      <c r="E29" s="5" t="s">
        <v>23</v>
      </c>
      <c r="F29" s="5" t="s">
        <v>416</v>
      </c>
      <c r="G29" s="5" t="s">
        <v>25</v>
      </c>
      <c r="H29" s="5" t="s">
        <v>59</v>
      </c>
      <c r="I29" s="5" t="s">
        <v>43</v>
      </c>
      <c r="J29" s="5"/>
      <c r="K29" s="5" t="s">
        <v>28</v>
      </c>
      <c r="L29" s="5" t="s">
        <v>29</v>
      </c>
      <c r="M29" s="5">
        <v>2023</v>
      </c>
      <c r="N29" s="5">
        <v>9</v>
      </c>
      <c r="O29" s="5" t="s">
        <v>30</v>
      </c>
      <c r="P29" s="9" t="s">
        <v>544</v>
      </c>
      <c r="Q29" s="10">
        <f>P29/12</f>
        <v>2</v>
      </c>
      <c r="R29" s="10">
        <f>M29+Q29</f>
        <v>2025</v>
      </c>
      <c r="S29" s="10">
        <f>R29+Q29</f>
        <v>2027</v>
      </c>
      <c r="T29" s="5"/>
      <c r="U29" s="5"/>
      <c r="V29" s="5"/>
      <c r="W29" s="5"/>
      <c r="X29" s="5"/>
      <c r="Y29" s="5"/>
      <c r="Z29" s="5" t="s">
        <v>31</v>
      </c>
    </row>
    <row r="30" spans="1:26" x14ac:dyDescent="0.25">
      <c r="A30" s="4" t="str">
        <f>HYPERLINK("https://nddot-ixmultiasset.biprod.cloud/#/asset/inventory/nbibridges/3822", "0017-035.465")</f>
        <v>0017-035.465</v>
      </c>
      <c r="B30" s="5" t="s">
        <v>437</v>
      </c>
      <c r="C30" s="5" t="s">
        <v>48</v>
      </c>
      <c r="D30" s="5" t="s">
        <v>391</v>
      </c>
      <c r="E30" s="5" t="s">
        <v>23</v>
      </c>
      <c r="F30" s="5" t="s">
        <v>216</v>
      </c>
      <c r="G30" s="5" t="s">
        <v>25</v>
      </c>
      <c r="H30" s="5" t="s">
        <v>59</v>
      </c>
      <c r="I30" s="5" t="s">
        <v>43</v>
      </c>
      <c r="J30" s="5"/>
      <c r="K30" s="5" t="s">
        <v>28</v>
      </c>
      <c r="L30" s="5" t="s">
        <v>29</v>
      </c>
      <c r="M30" s="5">
        <v>2023</v>
      </c>
      <c r="N30" s="5">
        <v>9</v>
      </c>
      <c r="O30" s="5" t="s">
        <v>30</v>
      </c>
      <c r="P30" s="9" t="s">
        <v>544</v>
      </c>
      <c r="Q30" s="10">
        <f>P30/12</f>
        <v>2</v>
      </c>
      <c r="R30" s="10">
        <f>M30+Q30</f>
        <v>2025</v>
      </c>
      <c r="S30" s="10">
        <f>R30+Q30</f>
        <v>2027</v>
      </c>
      <c r="T30" s="5"/>
      <c r="U30" s="5"/>
      <c r="V30" s="5"/>
      <c r="W30" s="5"/>
      <c r="X30" s="5"/>
      <c r="Y30" s="5"/>
      <c r="Z30" s="5" t="s">
        <v>31</v>
      </c>
    </row>
    <row r="31" spans="1:26" x14ac:dyDescent="0.25">
      <c r="A31" s="4" t="str">
        <f>HYPERLINK("https://nddot-ixmultiasset.biprod.cloud/#/asset/inventory/nbibridges/3857", "0002-010.207")</f>
        <v>0002-010.207</v>
      </c>
      <c r="B31" s="5" t="s">
        <v>443</v>
      </c>
      <c r="C31" s="5" t="s">
        <v>48</v>
      </c>
      <c r="D31" s="5" t="s">
        <v>22</v>
      </c>
      <c r="E31" s="5" t="s">
        <v>23</v>
      </c>
      <c r="F31" s="5" t="s">
        <v>416</v>
      </c>
      <c r="G31" s="5" t="s">
        <v>25</v>
      </c>
      <c r="H31" s="5" t="s">
        <v>59</v>
      </c>
      <c r="I31" s="5" t="s">
        <v>43</v>
      </c>
      <c r="J31" s="5"/>
      <c r="K31" s="5" t="s">
        <v>28</v>
      </c>
      <c r="L31" s="5" t="s">
        <v>29</v>
      </c>
      <c r="M31" s="5">
        <v>2023</v>
      </c>
      <c r="N31" s="5">
        <v>9</v>
      </c>
      <c r="O31" s="5" t="s">
        <v>30</v>
      </c>
      <c r="P31" s="9" t="s">
        <v>544</v>
      </c>
      <c r="Q31" s="10">
        <f>P31/12</f>
        <v>2</v>
      </c>
      <c r="R31" s="10">
        <f>M31+Q31</f>
        <v>2025</v>
      </c>
      <c r="S31" s="10">
        <f>R31+Q31</f>
        <v>2027</v>
      </c>
      <c r="T31" s="5"/>
      <c r="U31" s="5"/>
      <c r="V31" s="5"/>
      <c r="W31" s="5"/>
      <c r="X31" s="5"/>
      <c r="Y31" s="5"/>
      <c r="Z31" s="5" t="s">
        <v>31</v>
      </c>
    </row>
    <row r="32" spans="1:26" x14ac:dyDescent="0.25">
      <c r="A32" s="2" t="str">
        <f>HYPERLINK("https://nddot-ixmultiasset.biprod.cloud/#/asset/inventory/nbibridges/3887", "0017-035.469")</f>
        <v>0017-035.469</v>
      </c>
      <c r="B32" s="3" t="s">
        <v>444</v>
      </c>
      <c r="C32" s="3" t="s">
        <v>48</v>
      </c>
      <c r="D32" s="3" t="s">
        <v>391</v>
      </c>
      <c r="E32" s="3" t="s">
        <v>23</v>
      </c>
      <c r="F32" s="3" t="s">
        <v>216</v>
      </c>
      <c r="G32" s="3" t="s">
        <v>25</v>
      </c>
      <c r="H32" s="3" t="s">
        <v>59</v>
      </c>
      <c r="I32" s="3" t="s">
        <v>43</v>
      </c>
      <c r="J32" s="3"/>
      <c r="K32" s="3" t="s">
        <v>28</v>
      </c>
      <c r="L32" s="3" t="s">
        <v>29</v>
      </c>
      <c r="M32" s="7">
        <v>2023</v>
      </c>
      <c r="N32" s="7">
        <v>9</v>
      </c>
      <c r="O32" s="3" t="s">
        <v>30</v>
      </c>
      <c r="P32" s="9" t="s">
        <v>544</v>
      </c>
      <c r="Q32" s="10">
        <f>P32/12</f>
        <v>2</v>
      </c>
      <c r="R32" s="10">
        <f>M32+Q32</f>
        <v>2025</v>
      </c>
      <c r="S32" s="10">
        <f>R32+Q32</f>
        <v>2027</v>
      </c>
      <c r="T32" s="3"/>
      <c r="U32" s="3"/>
      <c r="V32" s="3"/>
      <c r="W32" s="3"/>
      <c r="X32" s="3"/>
      <c r="Y32" s="3"/>
      <c r="Z32" s="3" t="s">
        <v>31</v>
      </c>
    </row>
    <row r="33" spans="1:26" x14ac:dyDescent="0.25">
      <c r="A33" s="2" t="str">
        <f>HYPERLINK("https://nddot-ixmultiasset.biprod.cloud/#/asset/inventory/nbibridges/3901", "0017-039.840")</f>
        <v>0017-039.840</v>
      </c>
      <c r="B33" s="3" t="s">
        <v>448</v>
      </c>
      <c r="C33" s="3" t="s">
        <v>48</v>
      </c>
      <c r="D33" s="3" t="s">
        <v>391</v>
      </c>
      <c r="E33" s="3" t="s">
        <v>23</v>
      </c>
      <c r="F33" s="3" t="s">
        <v>145</v>
      </c>
      <c r="G33" s="3" t="s">
        <v>25</v>
      </c>
      <c r="H33" s="3" t="s">
        <v>42</v>
      </c>
      <c r="I33" s="3" t="s">
        <v>43</v>
      </c>
      <c r="J33" s="3"/>
      <c r="K33" s="3" t="s">
        <v>28</v>
      </c>
      <c r="L33" s="3" t="s">
        <v>29</v>
      </c>
      <c r="M33" s="7">
        <v>2023</v>
      </c>
      <c r="N33" s="7">
        <v>9</v>
      </c>
      <c r="O33" s="3" t="s">
        <v>30</v>
      </c>
      <c r="P33" s="9" t="s">
        <v>544</v>
      </c>
      <c r="Q33" s="10">
        <f>P33/12</f>
        <v>2</v>
      </c>
      <c r="R33" s="10">
        <f>M33+Q33</f>
        <v>2025</v>
      </c>
      <c r="S33" s="10">
        <f>R33+Q33</f>
        <v>2027</v>
      </c>
      <c r="T33" s="3"/>
      <c r="U33" s="3"/>
      <c r="V33" s="3"/>
      <c r="W33" s="3"/>
      <c r="X33" s="3"/>
      <c r="Y33" s="3"/>
      <c r="Z33" s="3" t="s">
        <v>31</v>
      </c>
    </row>
    <row r="34" spans="1:26" x14ac:dyDescent="0.25">
      <c r="A34" s="2" t="str">
        <f>HYPERLINK("https://nddot-ixmultiasset.biprod.cloud/#/asset/inventory/nbibridges/3924", "0281-216.215")</f>
        <v>0281-216.215</v>
      </c>
      <c r="B34" s="3" t="s">
        <v>452</v>
      </c>
      <c r="C34" s="3" t="s">
        <v>48</v>
      </c>
      <c r="D34" s="3" t="s">
        <v>263</v>
      </c>
      <c r="E34" s="3" t="s">
        <v>23</v>
      </c>
      <c r="F34" s="3" t="s">
        <v>393</v>
      </c>
      <c r="G34" s="3" t="s">
        <v>25</v>
      </c>
      <c r="H34" s="3" t="s">
        <v>42</v>
      </c>
      <c r="I34" s="3" t="s">
        <v>43</v>
      </c>
      <c r="J34" s="3"/>
      <c r="K34" s="3" t="s">
        <v>28</v>
      </c>
      <c r="L34" s="3" t="s">
        <v>29</v>
      </c>
      <c r="M34" s="7">
        <v>2023</v>
      </c>
      <c r="N34" s="7">
        <v>9</v>
      </c>
      <c r="O34" s="3" t="s">
        <v>30</v>
      </c>
      <c r="P34" s="9" t="s">
        <v>544</v>
      </c>
      <c r="Q34" s="10">
        <f>P34/12</f>
        <v>2</v>
      </c>
      <c r="R34" s="10">
        <f>M34+Q34</f>
        <v>2025</v>
      </c>
      <c r="S34" s="10">
        <f>R34+Q34</f>
        <v>2027</v>
      </c>
      <c r="T34" s="3"/>
      <c r="U34" s="3"/>
      <c r="V34" s="3"/>
      <c r="W34" s="3"/>
      <c r="X34" s="3"/>
      <c r="Y34" s="3"/>
      <c r="Z34" s="3" t="s">
        <v>31</v>
      </c>
    </row>
    <row r="35" spans="1:26" x14ac:dyDescent="0.25">
      <c r="A35" s="2" t="str">
        <f>HYPERLINK("https://nddot-ixmultiasset.biprod.cloud/#/asset/inventory/nbibridges/3967", "0017-035.957")</f>
        <v>0017-035.957</v>
      </c>
      <c r="B35" s="3" t="s">
        <v>460</v>
      </c>
      <c r="C35" s="3" t="s">
        <v>48</v>
      </c>
      <c r="D35" s="3" t="s">
        <v>391</v>
      </c>
      <c r="E35" s="3" t="s">
        <v>23</v>
      </c>
      <c r="F35" s="3" t="s">
        <v>216</v>
      </c>
      <c r="G35" s="3" t="s">
        <v>25</v>
      </c>
      <c r="H35" s="3" t="s">
        <v>42</v>
      </c>
      <c r="I35" s="3" t="s">
        <v>43</v>
      </c>
      <c r="J35" s="3"/>
      <c r="K35" s="3" t="s">
        <v>28</v>
      </c>
      <c r="L35" s="3" t="s">
        <v>29</v>
      </c>
      <c r="M35" s="7">
        <v>2023</v>
      </c>
      <c r="N35" s="7">
        <v>9</v>
      </c>
      <c r="O35" s="3" t="s">
        <v>30</v>
      </c>
      <c r="P35" s="9" t="s">
        <v>544</v>
      </c>
      <c r="Q35" s="10">
        <f>P35/12</f>
        <v>2</v>
      </c>
      <c r="R35" s="10">
        <f>M35+Q35</f>
        <v>2025</v>
      </c>
      <c r="S35" s="10">
        <f>R35+Q35</f>
        <v>2027</v>
      </c>
      <c r="T35" s="3"/>
      <c r="U35" s="3"/>
      <c r="V35" s="3"/>
      <c r="W35" s="3"/>
      <c r="X35" s="3"/>
      <c r="Y35" s="3"/>
      <c r="Z35" s="3" t="s">
        <v>31</v>
      </c>
    </row>
    <row r="36" spans="1:26" x14ac:dyDescent="0.25">
      <c r="A36" s="4" t="str">
        <f>HYPERLINK("https://nddot-ixmultiasset.biprod.cloud/#/asset/inventory/nbibridges/4085", "0017-042.967")</f>
        <v>0017-042.967</v>
      </c>
      <c r="B36" s="5" t="s">
        <v>467</v>
      </c>
      <c r="C36" s="5" t="s">
        <v>128</v>
      </c>
      <c r="D36" s="5" t="s">
        <v>391</v>
      </c>
      <c r="E36" s="5" t="s">
        <v>23</v>
      </c>
      <c r="F36" s="5" t="s">
        <v>420</v>
      </c>
      <c r="G36" s="5" t="s">
        <v>25</v>
      </c>
      <c r="H36" s="5" t="s">
        <v>167</v>
      </c>
      <c r="I36" s="5" t="s">
        <v>105</v>
      </c>
      <c r="J36" s="5" t="s">
        <v>299</v>
      </c>
      <c r="K36" s="5" t="s">
        <v>28</v>
      </c>
      <c r="L36" s="5" t="s">
        <v>29</v>
      </c>
      <c r="M36" s="5">
        <v>2023</v>
      </c>
      <c r="N36" s="5">
        <v>9</v>
      </c>
      <c r="O36" s="5" t="s">
        <v>30</v>
      </c>
      <c r="P36" s="9" t="s">
        <v>544</v>
      </c>
      <c r="Q36" s="10">
        <f>P36/12</f>
        <v>2</v>
      </c>
      <c r="R36" s="10">
        <f>M36+Q36</f>
        <v>2025</v>
      </c>
      <c r="S36" s="10">
        <f>R36+Q36</f>
        <v>2027</v>
      </c>
      <c r="T36" s="5"/>
      <c r="U36" s="5"/>
      <c r="V36" s="5"/>
      <c r="W36" s="5"/>
      <c r="X36" s="5"/>
      <c r="Y36" s="5"/>
      <c r="Z36" s="5" t="s">
        <v>31</v>
      </c>
    </row>
    <row r="37" spans="1:26" x14ac:dyDescent="0.25">
      <c r="A37" s="2" t="str">
        <f>HYPERLINK("https://nddot-ixmultiasset.biprod.cloud/#/asset/inventory/nbibridges/4086", "0002-250.546  L")</f>
        <v>0002-250.546  L</v>
      </c>
      <c r="B37" s="3" t="s">
        <v>468</v>
      </c>
      <c r="C37" s="3" t="s">
        <v>128</v>
      </c>
      <c r="D37" s="3" t="s">
        <v>22</v>
      </c>
      <c r="E37" s="3" t="s">
        <v>23</v>
      </c>
      <c r="F37" s="3" t="s">
        <v>210</v>
      </c>
      <c r="G37" s="3" t="s">
        <v>25</v>
      </c>
      <c r="H37" s="3" t="s">
        <v>192</v>
      </c>
      <c r="I37" s="3" t="s">
        <v>27</v>
      </c>
      <c r="J37" s="3"/>
      <c r="K37" s="3" t="s">
        <v>28</v>
      </c>
      <c r="L37" s="3" t="s">
        <v>29</v>
      </c>
      <c r="M37" s="7">
        <v>2023</v>
      </c>
      <c r="N37" s="7">
        <v>9</v>
      </c>
      <c r="O37" s="3" t="s">
        <v>30</v>
      </c>
      <c r="P37" s="9" t="s">
        <v>544</v>
      </c>
      <c r="Q37" s="10">
        <f>P37/12</f>
        <v>2</v>
      </c>
      <c r="R37" s="10">
        <f>M37+Q37</f>
        <v>2025</v>
      </c>
      <c r="S37" s="10">
        <f>R37+Q37</f>
        <v>2027</v>
      </c>
      <c r="T37" s="3"/>
      <c r="U37" s="3"/>
      <c r="V37" s="3"/>
      <c r="W37" s="3"/>
      <c r="X37" s="3"/>
      <c r="Y37" s="3"/>
      <c r="Z37" s="3" t="s">
        <v>31</v>
      </c>
    </row>
    <row r="38" spans="1:26" x14ac:dyDescent="0.25">
      <c r="A38" s="4" t="str">
        <f>HYPERLINK("https://nddot-ixmultiasset.biprod.cloud/#/asset/inventory/nbibridges/4107", "0017-048.307")</f>
        <v>0017-048.307</v>
      </c>
      <c r="B38" s="5" t="s">
        <v>469</v>
      </c>
      <c r="C38" s="5" t="s">
        <v>48</v>
      </c>
      <c r="D38" s="5" t="s">
        <v>391</v>
      </c>
      <c r="E38" s="5" t="s">
        <v>23</v>
      </c>
      <c r="F38" s="5" t="s">
        <v>420</v>
      </c>
      <c r="G38" s="5" t="s">
        <v>25</v>
      </c>
      <c r="H38" s="5" t="s">
        <v>42</v>
      </c>
      <c r="I38" s="5" t="s">
        <v>43</v>
      </c>
      <c r="J38" s="5"/>
      <c r="K38" s="5" t="s">
        <v>28</v>
      </c>
      <c r="L38" s="5" t="s">
        <v>29</v>
      </c>
      <c r="M38" s="5">
        <v>2023</v>
      </c>
      <c r="N38" s="5">
        <v>9</v>
      </c>
      <c r="O38" s="5" t="s">
        <v>30</v>
      </c>
      <c r="P38" s="9" t="s">
        <v>544</v>
      </c>
      <c r="Q38" s="10">
        <f>P38/12</f>
        <v>2</v>
      </c>
      <c r="R38" s="10">
        <f>M38+Q38</f>
        <v>2025</v>
      </c>
      <c r="S38" s="10">
        <f>R38+Q38</f>
        <v>2027</v>
      </c>
      <c r="T38" s="5"/>
      <c r="U38" s="5"/>
      <c r="V38" s="5"/>
      <c r="W38" s="5"/>
      <c r="X38" s="5"/>
      <c r="Y38" s="5"/>
      <c r="Z38" s="5" t="s">
        <v>31</v>
      </c>
    </row>
    <row r="39" spans="1:26" x14ac:dyDescent="0.25">
      <c r="A39" s="4" t="str">
        <f>HYPERLINK("https://nddot-ixmultiasset.biprod.cloud/#/asset/inventory/nbibridges/4126", "0002-262.330  R")</f>
        <v>0002-262.330  R</v>
      </c>
      <c r="B39" s="5" t="s">
        <v>472</v>
      </c>
      <c r="C39" s="5" t="s">
        <v>473</v>
      </c>
      <c r="D39" s="5" t="s">
        <v>22</v>
      </c>
      <c r="E39" s="5" t="s">
        <v>23</v>
      </c>
      <c r="F39" s="5" t="s">
        <v>237</v>
      </c>
      <c r="G39" s="5" t="s">
        <v>25</v>
      </c>
      <c r="H39" s="5" t="s">
        <v>192</v>
      </c>
      <c r="I39" s="5" t="s">
        <v>73</v>
      </c>
      <c r="J39" s="5"/>
      <c r="K39" s="5" t="s">
        <v>28</v>
      </c>
      <c r="L39" s="5" t="s">
        <v>29</v>
      </c>
      <c r="M39" s="5">
        <v>2023</v>
      </c>
      <c r="N39" s="5">
        <v>9</v>
      </c>
      <c r="O39" s="5" t="s">
        <v>30</v>
      </c>
      <c r="P39" s="9" t="s">
        <v>544</v>
      </c>
      <c r="Q39" s="10">
        <f>P39/12</f>
        <v>2</v>
      </c>
      <c r="R39" s="10">
        <f>M39+Q39</f>
        <v>2025</v>
      </c>
      <c r="S39" s="10">
        <f>R39+Q39</f>
        <v>2027</v>
      </c>
      <c r="T39" s="5"/>
      <c r="U39" s="5"/>
      <c r="V39" s="5"/>
      <c r="W39" s="5"/>
      <c r="X39" s="5"/>
      <c r="Y39" s="5"/>
      <c r="Z39" s="5" t="s">
        <v>31</v>
      </c>
    </row>
    <row r="40" spans="1:26" x14ac:dyDescent="0.25">
      <c r="A40" s="2" t="str">
        <f>HYPERLINK("https://nddot-ixmultiasset.biprod.cloud/#/asset/inventory/nbibridges/4182", "0002-250.546  R")</f>
        <v>0002-250.546  R</v>
      </c>
      <c r="B40" s="3" t="s">
        <v>476</v>
      </c>
      <c r="C40" s="3" t="s">
        <v>128</v>
      </c>
      <c r="D40" s="3" t="s">
        <v>22</v>
      </c>
      <c r="E40" s="3" t="s">
        <v>23</v>
      </c>
      <c r="F40" s="3" t="s">
        <v>210</v>
      </c>
      <c r="G40" s="3" t="s">
        <v>25</v>
      </c>
      <c r="H40" s="3" t="s">
        <v>192</v>
      </c>
      <c r="I40" s="3" t="s">
        <v>27</v>
      </c>
      <c r="J40" s="3"/>
      <c r="K40" s="3" t="s">
        <v>28</v>
      </c>
      <c r="L40" s="3" t="s">
        <v>29</v>
      </c>
      <c r="M40" s="7">
        <v>2023</v>
      </c>
      <c r="N40" s="7">
        <v>9</v>
      </c>
      <c r="O40" s="3" t="s">
        <v>30</v>
      </c>
      <c r="P40" s="9" t="s">
        <v>544</v>
      </c>
      <c r="Q40" s="10">
        <f>P40/12</f>
        <v>2</v>
      </c>
      <c r="R40" s="10">
        <f>M40+Q40</f>
        <v>2025</v>
      </c>
      <c r="S40" s="10">
        <f>R40+Q40</f>
        <v>2027</v>
      </c>
      <c r="T40" s="3"/>
      <c r="U40" s="3"/>
      <c r="V40" s="3"/>
      <c r="W40" s="3"/>
      <c r="X40" s="3"/>
      <c r="Y40" s="3"/>
      <c r="Z40" s="3" t="s">
        <v>31</v>
      </c>
    </row>
    <row r="41" spans="1:26" x14ac:dyDescent="0.25">
      <c r="A41" s="2" t="str">
        <f>HYPERLINK("https://nddot-ixmultiasset.biprod.cloud/#/asset/inventory/nbibridges/4240", "0008-155.110")</f>
        <v>0008-155.110</v>
      </c>
      <c r="B41" s="3" t="s">
        <v>483</v>
      </c>
      <c r="C41" s="3" t="s">
        <v>410</v>
      </c>
      <c r="D41" s="3" t="s">
        <v>484</v>
      </c>
      <c r="E41" s="3" t="s">
        <v>23</v>
      </c>
      <c r="F41" s="3" t="s">
        <v>440</v>
      </c>
      <c r="G41" s="3" t="s">
        <v>25</v>
      </c>
      <c r="H41" s="3" t="s">
        <v>42</v>
      </c>
      <c r="I41" s="3" t="s">
        <v>43</v>
      </c>
      <c r="J41" s="3"/>
      <c r="K41" s="3" t="s">
        <v>28</v>
      </c>
      <c r="L41" s="3" t="s">
        <v>29</v>
      </c>
      <c r="M41" s="7">
        <v>2023</v>
      </c>
      <c r="N41" s="7">
        <v>9</v>
      </c>
      <c r="O41" s="3" t="s">
        <v>30</v>
      </c>
      <c r="P41" s="9" t="s">
        <v>544</v>
      </c>
      <c r="Q41" s="10">
        <f>P41/12</f>
        <v>2</v>
      </c>
      <c r="R41" s="10">
        <f>M41+Q41</f>
        <v>2025</v>
      </c>
      <c r="S41" s="10">
        <f>R41+Q41</f>
        <v>2027</v>
      </c>
      <c r="T41" s="3"/>
      <c r="U41" s="3"/>
      <c r="V41" s="3"/>
      <c r="W41" s="3"/>
      <c r="X41" s="3"/>
      <c r="Y41" s="3"/>
      <c r="Z41" s="3" t="s">
        <v>31</v>
      </c>
    </row>
    <row r="42" spans="1:26" x14ac:dyDescent="0.25">
      <c r="A42" s="4" t="str">
        <f>HYPERLINK("https://nddot-ixmultiasset.biprod.cloud/#/asset/inventory/nbibridges/4303", "0281-218.093")</f>
        <v>0281-218.093</v>
      </c>
      <c r="B42" s="5" t="s">
        <v>487</v>
      </c>
      <c r="C42" s="5" t="s">
        <v>48</v>
      </c>
      <c r="D42" s="5" t="s">
        <v>263</v>
      </c>
      <c r="E42" s="5" t="s">
        <v>23</v>
      </c>
      <c r="F42" s="5" t="s">
        <v>393</v>
      </c>
      <c r="G42" s="5" t="s">
        <v>25</v>
      </c>
      <c r="H42" s="5" t="s">
        <v>42</v>
      </c>
      <c r="I42" s="5" t="s">
        <v>43</v>
      </c>
      <c r="J42" s="5"/>
      <c r="K42" s="5" t="s">
        <v>28</v>
      </c>
      <c r="L42" s="5" t="s">
        <v>29</v>
      </c>
      <c r="M42" s="5">
        <v>2023</v>
      </c>
      <c r="N42" s="5">
        <v>9</v>
      </c>
      <c r="O42" s="5" t="s">
        <v>30</v>
      </c>
      <c r="P42" s="9" t="s">
        <v>544</v>
      </c>
      <c r="Q42" s="10">
        <f>P42/12</f>
        <v>2</v>
      </c>
      <c r="R42" s="10">
        <f>M42+Q42</f>
        <v>2025</v>
      </c>
      <c r="S42" s="10">
        <f>R42+Q42</f>
        <v>2027</v>
      </c>
      <c r="T42" s="5"/>
      <c r="U42" s="5"/>
      <c r="V42" s="5"/>
      <c r="W42" s="5"/>
      <c r="X42" s="5"/>
      <c r="Y42" s="5"/>
      <c r="Z42" s="5" t="s">
        <v>31</v>
      </c>
    </row>
    <row r="43" spans="1:26" x14ac:dyDescent="0.25">
      <c r="A43" s="2" t="str">
        <f>HYPERLINK("https://nddot-ixmultiasset.biprod.cloud/#/asset/inventory/nbibridges/4412", "0002-262.330  L")</f>
        <v>0002-262.330  L</v>
      </c>
      <c r="B43" s="3" t="s">
        <v>505</v>
      </c>
      <c r="C43" s="3" t="s">
        <v>473</v>
      </c>
      <c r="D43" s="3" t="s">
        <v>22</v>
      </c>
      <c r="E43" s="3" t="s">
        <v>23</v>
      </c>
      <c r="F43" s="3" t="s">
        <v>237</v>
      </c>
      <c r="G43" s="3" t="s">
        <v>25</v>
      </c>
      <c r="H43" s="3" t="s">
        <v>192</v>
      </c>
      <c r="I43" s="3" t="s">
        <v>73</v>
      </c>
      <c r="J43" s="3"/>
      <c r="K43" s="3" t="s">
        <v>28</v>
      </c>
      <c r="L43" s="3" t="s">
        <v>29</v>
      </c>
      <c r="M43" s="7">
        <v>2023</v>
      </c>
      <c r="N43" s="7">
        <v>9</v>
      </c>
      <c r="O43" s="3" t="s">
        <v>30</v>
      </c>
      <c r="P43" s="9" t="s">
        <v>544</v>
      </c>
      <c r="Q43" s="10">
        <f>P43/12</f>
        <v>2</v>
      </c>
      <c r="R43" s="10">
        <f>M43+Q43</f>
        <v>2025</v>
      </c>
      <c r="S43" s="10">
        <f>R43+Q43</f>
        <v>2027</v>
      </c>
      <c r="T43" s="3"/>
      <c r="U43" s="3"/>
      <c r="V43" s="3"/>
      <c r="W43" s="3"/>
      <c r="X43" s="3"/>
      <c r="Y43" s="3"/>
      <c r="Z43" s="3" t="s">
        <v>31</v>
      </c>
    </row>
    <row r="44" spans="1:26" x14ac:dyDescent="0.25">
      <c r="A44" s="2" t="str">
        <f>HYPERLINK("https://nddot-ixmultiasset.biprod.cloud/#/asset/inventory/nbibridges/4422", "0002-018.351  R")</f>
        <v>0002-018.351  R</v>
      </c>
      <c r="B44" s="3" t="s">
        <v>508</v>
      </c>
      <c r="C44" s="3" t="s">
        <v>509</v>
      </c>
      <c r="D44" s="3" t="s">
        <v>22</v>
      </c>
      <c r="E44" s="3" t="s">
        <v>23</v>
      </c>
      <c r="F44" s="3" t="s">
        <v>104</v>
      </c>
      <c r="G44" s="3" t="s">
        <v>25</v>
      </c>
      <c r="H44" s="3" t="s">
        <v>59</v>
      </c>
      <c r="I44" s="3" t="s">
        <v>73</v>
      </c>
      <c r="J44" s="3" t="s">
        <v>299</v>
      </c>
      <c r="K44" s="3" t="s">
        <v>28</v>
      </c>
      <c r="L44" s="3" t="s">
        <v>29</v>
      </c>
      <c r="M44" s="7">
        <v>2023</v>
      </c>
      <c r="N44" s="7">
        <v>9</v>
      </c>
      <c r="O44" s="3" t="s">
        <v>30</v>
      </c>
      <c r="P44" s="9" t="s">
        <v>544</v>
      </c>
      <c r="Q44" s="10">
        <f>P44/12</f>
        <v>2</v>
      </c>
      <c r="R44" s="10">
        <f>M44+Q44</f>
        <v>2025</v>
      </c>
      <c r="S44" s="10">
        <f>R44+Q44</f>
        <v>2027</v>
      </c>
      <c r="T44" s="3"/>
      <c r="U44" s="3"/>
      <c r="V44" s="3"/>
      <c r="W44" s="3"/>
      <c r="X44" s="3"/>
      <c r="Y44" s="3"/>
      <c r="Z44" s="3" t="s">
        <v>31</v>
      </c>
    </row>
    <row r="45" spans="1:26" x14ac:dyDescent="0.25">
      <c r="A45" s="4" t="str">
        <f>HYPERLINK("https://nddot-ixmultiasset.biprod.cloud/#/asset/inventory/nbibridges/4526", "0002-018.346  L")</f>
        <v>0002-018.346  L</v>
      </c>
      <c r="B45" s="5" t="s">
        <v>513</v>
      </c>
      <c r="C45" s="5" t="s">
        <v>509</v>
      </c>
      <c r="D45" s="5" t="s">
        <v>22</v>
      </c>
      <c r="E45" s="5" t="s">
        <v>23</v>
      </c>
      <c r="F45" s="5" t="s">
        <v>104</v>
      </c>
      <c r="G45" s="5" t="s">
        <v>25</v>
      </c>
      <c r="H45" s="5" t="s">
        <v>167</v>
      </c>
      <c r="I45" s="5" t="s">
        <v>105</v>
      </c>
      <c r="J45" s="5"/>
      <c r="K45" s="5" t="s">
        <v>28</v>
      </c>
      <c r="L45" s="5" t="s">
        <v>29</v>
      </c>
      <c r="M45" s="5">
        <v>2023</v>
      </c>
      <c r="N45" s="5">
        <v>9</v>
      </c>
      <c r="O45" s="5" t="s">
        <v>30</v>
      </c>
      <c r="P45" s="9" t="s">
        <v>544</v>
      </c>
      <c r="Q45" s="10">
        <f>P45/12</f>
        <v>2</v>
      </c>
      <c r="R45" s="10">
        <f>M45+Q45</f>
        <v>2025</v>
      </c>
      <c r="S45" s="10">
        <f>R45+Q45</f>
        <v>2027</v>
      </c>
      <c r="T45" s="5"/>
      <c r="U45" s="5"/>
      <c r="V45" s="5"/>
      <c r="W45" s="5"/>
      <c r="X45" s="5"/>
      <c r="Y45" s="5"/>
      <c r="Z45" s="5" t="s">
        <v>31</v>
      </c>
    </row>
    <row r="46" spans="1:26" x14ac:dyDescent="0.25">
      <c r="A46" s="4" t="str">
        <f>HYPERLINK("https://nddot-ixmultiasset.biprod.cloud/#/asset/inventory/nbibridges/4897", "0002-900.332")</f>
        <v>0002-900.332</v>
      </c>
      <c r="B46" s="5" t="s">
        <v>530</v>
      </c>
      <c r="C46" s="5" t="s">
        <v>509</v>
      </c>
      <c r="D46" s="5" t="s">
        <v>531</v>
      </c>
      <c r="E46" s="5" t="s">
        <v>23</v>
      </c>
      <c r="F46" s="5" t="s">
        <v>104</v>
      </c>
      <c r="G46" s="5" t="s">
        <v>25</v>
      </c>
      <c r="H46" s="5" t="s">
        <v>167</v>
      </c>
      <c r="I46" s="5" t="s">
        <v>105</v>
      </c>
      <c r="J46" s="5"/>
      <c r="K46" s="5" t="s">
        <v>28</v>
      </c>
      <c r="L46" s="5" t="s">
        <v>29</v>
      </c>
      <c r="M46" s="5">
        <v>2023</v>
      </c>
      <c r="N46" s="5">
        <v>9</v>
      </c>
      <c r="O46" s="5" t="s">
        <v>30</v>
      </c>
      <c r="P46" s="9" t="s">
        <v>544</v>
      </c>
      <c r="Q46" s="10">
        <f>P46/12</f>
        <v>2</v>
      </c>
      <c r="R46" s="10">
        <f>M46+Q46</f>
        <v>2025</v>
      </c>
      <c r="S46" s="10">
        <f>R46+Q46</f>
        <v>2027</v>
      </c>
      <c r="T46" s="5"/>
      <c r="U46" s="5"/>
      <c r="V46" s="5"/>
      <c r="W46" s="5"/>
      <c r="X46" s="5"/>
      <c r="Y46" s="5"/>
      <c r="Z46" s="5" t="s">
        <v>31</v>
      </c>
    </row>
    <row r="47" spans="1:26" x14ac:dyDescent="0.25">
      <c r="A47" s="2" t="str">
        <f>HYPERLINK("https://nddot-ixmultiasset.biprod.cloud/#/asset/inventory/nbibridges/1043", "0002-133.185  T")</f>
        <v>0002-133.185  T</v>
      </c>
      <c r="B47" s="3" t="s">
        <v>175</v>
      </c>
      <c r="C47" s="3" t="s">
        <v>48</v>
      </c>
      <c r="D47" s="3" t="s">
        <v>176</v>
      </c>
      <c r="E47" s="3" t="s">
        <v>23</v>
      </c>
      <c r="F47" s="3" t="s">
        <v>177</v>
      </c>
      <c r="G47" s="3" t="s">
        <v>25</v>
      </c>
      <c r="H47" s="3" t="s">
        <v>42</v>
      </c>
      <c r="I47" s="3" t="s">
        <v>43</v>
      </c>
      <c r="J47" s="3"/>
      <c r="K47" s="3" t="s">
        <v>178</v>
      </c>
      <c r="L47" s="3" t="s">
        <v>179</v>
      </c>
      <c r="M47" s="7">
        <v>2023</v>
      </c>
      <c r="N47" s="7">
        <v>10</v>
      </c>
      <c r="O47" s="3" t="s">
        <v>30</v>
      </c>
      <c r="P47" s="9" t="s">
        <v>544</v>
      </c>
      <c r="Q47" s="10">
        <f>P47/12</f>
        <v>2</v>
      </c>
      <c r="R47" s="10">
        <f>M47+Q47</f>
        <v>2025</v>
      </c>
      <c r="S47" s="10">
        <f>R47+Q47</f>
        <v>2027</v>
      </c>
      <c r="T47" s="3"/>
      <c r="U47" s="3"/>
      <c r="V47" s="3"/>
      <c r="W47" s="3"/>
      <c r="X47" s="3"/>
      <c r="Y47" s="3"/>
      <c r="Z47" s="3" t="s">
        <v>31</v>
      </c>
    </row>
    <row r="48" spans="1:26" x14ac:dyDescent="0.25">
      <c r="A48" s="4" t="str">
        <f>HYPERLINK("https://nddot-ixmultiasset.biprod.cloud/#/asset/inventory/nbibridges/1224", "0020-103.403    B")</f>
        <v>0020-103.403    B</v>
      </c>
      <c r="B48" s="5" t="s">
        <v>200</v>
      </c>
      <c r="C48" s="5" t="s">
        <v>201</v>
      </c>
      <c r="D48" s="5" t="s">
        <v>201</v>
      </c>
      <c r="E48" s="5" t="s">
        <v>23</v>
      </c>
      <c r="F48" s="5" t="s">
        <v>202</v>
      </c>
      <c r="G48" s="5" t="s">
        <v>25</v>
      </c>
      <c r="H48" s="5" t="s">
        <v>59</v>
      </c>
      <c r="I48" s="5" t="s">
        <v>73</v>
      </c>
      <c r="J48" s="5"/>
      <c r="K48" s="5" t="s">
        <v>178</v>
      </c>
      <c r="L48" s="5" t="s">
        <v>179</v>
      </c>
      <c r="M48" s="5">
        <v>2023</v>
      </c>
      <c r="N48" s="5">
        <v>10</v>
      </c>
      <c r="O48" s="5" t="s">
        <v>30</v>
      </c>
      <c r="P48" s="9" t="s">
        <v>544</v>
      </c>
      <c r="Q48" s="10">
        <f>P48/12</f>
        <v>2</v>
      </c>
      <c r="R48" s="10">
        <f>M48+Q48</f>
        <v>2025</v>
      </c>
      <c r="S48" s="10">
        <f>R48+Q48</f>
        <v>2027</v>
      </c>
      <c r="T48" s="5"/>
      <c r="U48" s="5"/>
      <c r="V48" s="5"/>
      <c r="W48" s="5"/>
      <c r="X48" s="5"/>
      <c r="Y48" s="5"/>
      <c r="Z48" s="5"/>
    </row>
    <row r="49" spans="1:26" x14ac:dyDescent="0.25">
      <c r="A49" s="4" t="str">
        <f>HYPERLINK("https://nddot-ixmultiasset.biprod.cloud/#/asset/inventory/nbibridges/1273", "0020-096.753")</f>
        <v>0020-096.753</v>
      </c>
      <c r="B49" s="5" t="s">
        <v>207</v>
      </c>
      <c r="C49" s="5" t="s">
        <v>208</v>
      </c>
      <c r="D49" s="5" t="s">
        <v>209</v>
      </c>
      <c r="E49" s="5" t="s">
        <v>23</v>
      </c>
      <c r="F49" s="5" t="s">
        <v>210</v>
      </c>
      <c r="G49" s="5" t="s">
        <v>25</v>
      </c>
      <c r="H49" s="5" t="s">
        <v>192</v>
      </c>
      <c r="I49" s="5" t="s">
        <v>73</v>
      </c>
      <c r="J49" s="5"/>
      <c r="K49" s="5" t="s">
        <v>178</v>
      </c>
      <c r="L49" s="5" t="s">
        <v>179</v>
      </c>
      <c r="M49" s="5">
        <v>2023</v>
      </c>
      <c r="N49" s="5">
        <v>10</v>
      </c>
      <c r="O49" s="5" t="s">
        <v>30</v>
      </c>
      <c r="P49" s="9" t="s">
        <v>544</v>
      </c>
      <c r="Q49" s="10">
        <f>P49/12</f>
        <v>2</v>
      </c>
      <c r="R49" s="10">
        <f>M49+Q49</f>
        <v>2025</v>
      </c>
      <c r="S49" s="10">
        <f>R49+Q49</f>
        <v>2027</v>
      </c>
      <c r="T49" s="5"/>
      <c r="U49" s="5"/>
      <c r="V49" s="5" t="s">
        <v>205</v>
      </c>
      <c r="W49" s="5" t="s">
        <v>206</v>
      </c>
      <c r="X49" s="5"/>
      <c r="Y49" s="5"/>
      <c r="Z49" s="5" t="s">
        <v>31</v>
      </c>
    </row>
    <row r="50" spans="1:26" x14ac:dyDescent="0.25">
      <c r="A50" s="2" t="str">
        <f>HYPERLINK("https://nddot-ixmultiasset.biprod.cloud/#/asset/inventory/nbibridges/1282", "0019-118.258")</f>
        <v>0019-118.258</v>
      </c>
      <c r="B50" s="3" t="s">
        <v>211</v>
      </c>
      <c r="C50" s="3" t="s">
        <v>212</v>
      </c>
      <c r="D50" s="3" t="s">
        <v>213</v>
      </c>
      <c r="E50" s="3" t="s">
        <v>23</v>
      </c>
      <c r="F50" s="3" t="s">
        <v>104</v>
      </c>
      <c r="G50" s="3" t="s">
        <v>25</v>
      </c>
      <c r="H50" s="3" t="s">
        <v>167</v>
      </c>
      <c r="I50" s="3" t="s">
        <v>105</v>
      </c>
      <c r="J50" s="3"/>
      <c r="K50" s="3" t="s">
        <v>178</v>
      </c>
      <c r="L50" s="3" t="s">
        <v>179</v>
      </c>
      <c r="M50" s="7">
        <v>2023</v>
      </c>
      <c r="N50" s="7">
        <v>10</v>
      </c>
      <c r="O50" s="3" t="s">
        <v>30</v>
      </c>
      <c r="P50" s="9" t="s">
        <v>544</v>
      </c>
      <c r="Q50" s="10">
        <f>P50/12</f>
        <v>2</v>
      </c>
      <c r="R50" s="10">
        <f>M50+Q50</f>
        <v>2025</v>
      </c>
      <c r="S50" s="10">
        <f>R50+Q50</f>
        <v>2027</v>
      </c>
      <c r="T50" s="3"/>
      <c r="U50" s="3"/>
      <c r="V50" s="3"/>
      <c r="W50" s="3"/>
      <c r="X50" s="3"/>
      <c r="Y50" s="3"/>
      <c r="Z50" s="3" t="s">
        <v>31</v>
      </c>
    </row>
    <row r="51" spans="1:26" x14ac:dyDescent="0.25">
      <c r="A51" s="2" t="str">
        <f>HYPERLINK("https://nddot-ixmultiasset.biprod.cloud/#/asset/inventory/nbibridges/1558", "0020-113.539")</f>
        <v>0020-113.539</v>
      </c>
      <c r="B51" s="3" t="s">
        <v>231</v>
      </c>
      <c r="C51" s="3" t="s">
        <v>232</v>
      </c>
      <c r="D51" s="3" t="s">
        <v>233</v>
      </c>
      <c r="E51" s="3" t="s">
        <v>23</v>
      </c>
      <c r="F51" s="3" t="s">
        <v>52</v>
      </c>
      <c r="G51" s="3" t="s">
        <v>25</v>
      </c>
      <c r="H51" s="3" t="s">
        <v>42</v>
      </c>
      <c r="I51" s="3" t="s">
        <v>105</v>
      </c>
      <c r="J51" s="3"/>
      <c r="K51" s="3" t="s">
        <v>178</v>
      </c>
      <c r="L51" s="3" t="s">
        <v>179</v>
      </c>
      <c r="M51" s="7">
        <v>2023</v>
      </c>
      <c r="N51" s="7">
        <v>10</v>
      </c>
      <c r="O51" s="3" t="s">
        <v>30</v>
      </c>
      <c r="P51" s="9" t="s">
        <v>544</v>
      </c>
      <c r="Q51" s="10">
        <f>P51/12</f>
        <v>2</v>
      </c>
      <c r="R51" s="10">
        <f>M51+Q51</f>
        <v>2025</v>
      </c>
      <c r="S51" s="10">
        <f>R51+Q51</f>
        <v>2027</v>
      </c>
      <c r="T51" s="3"/>
      <c r="U51" s="3"/>
      <c r="V51" s="3"/>
      <c r="W51" s="3"/>
      <c r="X51" s="3"/>
      <c r="Y51" s="3"/>
      <c r="Z51" s="3" t="s">
        <v>31</v>
      </c>
    </row>
    <row r="52" spans="1:26" x14ac:dyDescent="0.25">
      <c r="A52" s="4" t="str">
        <f>HYPERLINK("https://nddot-ixmultiasset.biprod.cloud/#/asset/inventory/nbibridges/1857", "0281-156.665")</f>
        <v>0281-156.665</v>
      </c>
      <c r="B52" s="5" t="s">
        <v>261</v>
      </c>
      <c r="C52" s="5" t="s">
        <v>262</v>
      </c>
      <c r="D52" s="5" t="s">
        <v>263</v>
      </c>
      <c r="E52" s="5" t="s">
        <v>23</v>
      </c>
      <c r="F52" s="5" t="s">
        <v>237</v>
      </c>
      <c r="G52" s="5" t="s">
        <v>25</v>
      </c>
      <c r="H52" s="5" t="s">
        <v>192</v>
      </c>
      <c r="I52" s="5" t="s">
        <v>73</v>
      </c>
      <c r="J52" s="5"/>
      <c r="K52" s="5" t="s">
        <v>178</v>
      </c>
      <c r="L52" s="5" t="s">
        <v>179</v>
      </c>
      <c r="M52" s="5">
        <v>2023</v>
      </c>
      <c r="N52" s="5">
        <v>10</v>
      </c>
      <c r="O52" s="5" t="s">
        <v>30</v>
      </c>
      <c r="P52" s="9" t="s">
        <v>544</v>
      </c>
      <c r="Q52" s="10">
        <f>P52/12</f>
        <v>2</v>
      </c>
      <c r="R52" s="10">
        <f>M52+Q52</f>
        <v>2025</v>
      </c>
      <c r="S52" s="10">
        <f>R52+Q52</f>
        <v>2027</v>
      </c>
      <c r="T52" s="5"/>
      <c r="U52" s="5"/>
      <c r="V52" s="5"/>
      <c r="W52" s="5"/>
      <c r="X52" s="5"/>
      <c r="Y52" s="5"/>
      <c r="Z52" s="5" t="s">
        <v>31</v>
      </c>
    </row>
    <row r="53" spans="1:26" x14ac:dyDescent="0.25">
      <c r="A53" s="4" t="str">
        <f>HYPERLINK("https://nddot-ixmultiasset.biprod.cloud/#/asset/inventory/nbibridges/2035", "0281-157.085")</f>
        <v>0281-157.085</v>
      </c>
      <c r="B53" s="5" t="s">
        <v>280</v>
      </c>
      <c r="C53" s="5" t="s">
        <v>281</v>
      </c>
      <c r="D53" s="5" t="s">
        <v>263</v>
      </c>
      <c r="E53" s="5" t="s">
        <v>23</v>
      </c>
      <c r="F53" s="5" t="s">
        <v>237</v>
      </c>
      <c r="G53" s="5" t="s">
        <v>25</v>
      </c>
      <c r="H53" s="5" t="s">
        <v>192</v>
      </c>
      <c r="I53" s="5" t="s">
        <v>73</v>
      </c>
      <c r="J53" s="5"/>
      <c r="K53" s="5" t="s">
        <v>178</v>
      </c>
      <c r="L53" s="5" t="s">
        <v>179</v>
      </c>
      <c r="M53" s="5">
        <v>2023</v>
      </c>
      <c r="N53" s="5">
        <v>10</v>
      </c>
      <c r="O53" s="5" t="s">
        <v>30</v>
      </c>
      <c r="P53" s="9" t="s">
        <v>544</v>
      </c>
      <c r="Q53" s="10">
        <f>P53/12</f>
        <v>2</v>
      </c>
      <c r="R53" s="10">
        <f>M53+Q53</f>
        <v>2025</v>
      </c>
      <c r="S53" s="10">
        <f>R53+Q53</f>
        <v>2027</v>
      </c>
      <c r="T53" s="5"/>
      <c r="U53" s="5"/>
      <c r="V53" s="5"/>
      <c r="W53" s="5"/>
      <c r="X53" s="5"/>
      <c r="Y53" s="5"/>
      <c r="Z53" s="5" t="s">
        <v>31</v>
      </c>
    </row>
    <row r="54" spans="1:26" x14ac:dyDescent="0.25">
      <c r="A54" s="4" t="str">
        <f>HYPERLINK("https://nddot-ixmultiasset.biprod.cloud/#/asset/inventory/nbibridges/2096", "0019-148.200")</f>
        <v>0019-148.200</v>
      </c>
      <c r="B54" s="5" t="s">
        <v>287</v>
      </c>
      <c r="C54" s="5" t="s">
        <v>288</v>
      </c>
      <c r="D54" s="5" t="s">
        <v>213</v>
      </c>
      <c r="E54" s="5" t="s">
        <v>23</v>
      </c>
      <c r="F54" s="5" t="s">
        <v>210</v>
      </c>
      <c r="G54" s="5" t="s">
        <v>25</v>
      </c>
      <c r="H54" s="5" t="s">
        <v>192</v>
      </c>
      <c r="I54" s="5" t="s">
        <v>73</v>
      </c>
      <c r="J54" s="5"/>
      <c r="K54" s="5" t="s">
        <v>178</v>
      </c>
      <c r="L54" s="5" t="s">
        <v>179</v>
      </c>
      <c r="M54" s="5">
        <v>2023</v>
      </c>
      <c r="N54" s="5">
        <v>10</v>
      </c>
      <c r="O54" s="5" t="s">
        <v>30</v>
      </c>
      <c r="P54" s="9" t="s">
        <v>544</v>
      </c>
      <c r="Q54" s="10">
        <f>P54/12</f>
        <v>2</v>
      </c>
      <c r="R54" s="10">
        <f>M54+Q54</f>
        <v>2025</v>
      </c>
      <c r="S54" s="10">
        <f>R54+Q54</f>
        <v>2027</v>
      </c>
      <c r="T54" s="5"/>
      <c r="U54" s="5"/>
      <c r="V54" s="5" t="s">
        <v>205</v>
      </c>
      <c r="W54" s="5" t="s">
        <v>206</v>
      </c>
      <c r="X54" s="5"/>
      <c r="Y54" s="5"/>
      <c r="Z54" s="5" t="s">
        <v>31</v>
      </c>
    </row>
    <row r="55" spans="1:26" x14ac:dyDescent="0.25">
      <c r="A55" s="2" t="str">
        <f>HYPERLINK("https://nddot-ixmultiasset.biprod.cloud/#/asset/inventory/nbibridges/2154", "0019-143.037")</f>
        <v>0019-143.037</v>
      </c>
      <c r="B55" s="3" t="s">
        <v>294</v>
      </c>
      <c r="C55" s="3" t="s">
        <v>128</v>
      </c>
      <c r="D55" s="3" t="s">
        <v>213</v>
      </c>
      <c r="E55" s="3" t="s">
        <v>23</v>
      </c>
      <c r="F55" s="3" t="s">
        <v>210</v>
      </c>
      <c r="G55" s="3" t="s">
        <v>25</v>
      </c>
      <c r="H55" s="3" t="s">
        <v>192</v>
      </c>
      <c r="I55" s="3" t="s">
        <v>73</v>
      </c>
      <c r="J55" s="3"/>
      <c r="K55" s="3" t="s">
        <v>178</v>
      </c>
      <c r="L55" s="3" t="s">
        <v>179</v>
      </c>
      <c r="M55" s="7">
        <v>2023</v>
      </c>
      <c r="N55" s="7">
        <v>10</v>
      </c>
      <c r="O55" s="3" t="s">
        <v>30</v>
      </c>
      <c r="P55" s="9" t="s">
        <v>544</v>
      </c>
      <c r="Q55" s="10">
        <f>P55/12</f>
        <v>2</v>
      </c>
      <c r="R55" s="10">
        <f>M55+Q55</f>
        <v>2025</v>
      </c>
      <c r="S55" s="10">
        <f>R55+Q55</f>
        <v>2027</v>
      </c>
      <c r="T55" s="3"/>
      <c r="U55" s="3"/>
      <c r="V55" s="3" t="s">
        <v>205</v>
      </c>
      <c r="W55" s="3" t="s">
        <v>206</v>
      </c>
      <c r="X55" s="3"/>
      <c r="Y55" s="3"/>
      <c r="Z55" s="3" t="s">
        <v>31</v>
      </c>
    </row>
    <row r="56" spans="1:26" x14ac:dyDescent="0.25">
      <c r="A56" s="2" t="str">
        <f>HYPERLINK("https://nddot-ixmultiasset.biprod.cloud/#/asset/inventory/nbibridges/2190", "0013-391.615")</f>
        <v>0013-391.615</v>
      </c>
      <c r="B56" s="3" t="s">
        <v>296</v>
      </c>
      <c r="C56" s="3" t="s">
        <v>297</v>
      </c>
      <c r="D56" s="3" t="s">
        <v>298</v>
      </c>
      <c r="E56" s="3" t="s">
        <v>23</v>
      </c>
      <c r="F56" s="3" t="s">
        <v>58</v>
      </c>
      <c r="G56" s="3" t="s">
        <v>25</v>
      </c>
      <c r="H56" s="3" t="s">
        <v>192</v>
      </c>
      <c r="I56" s="3" t="s">
        <v>27</v>
      </c>
      <c r="J56" s="3" t="s">
        <v>299</v>
      </c>
      <c r="K56" s="3" t="s">
        <v>178</v>
      </c>
      <c r="L56" s="3" t="s">
        <v>179</v>
      </c>
      <c r="M56" s="7">
        <v>2023</v>
      </c>
      <c r="N56" s="7">
        <v>10</v>
      </c>
      <c r="O56" s="3" t="s">
        <v>30</v>
      </c>
      <c r="P56" s="9" t="s">
        <v>544</v>
      </c>
      <c r="Q56" s="10">
        <f>P56/12</f>
        <v>2</v>
      </c>
      <c r="R56" s="10">
        <f>M56+Q56</f>
        <v>2025</v>
      </c>
      <c r="S56" s="10">
        <f>R56+Q56</f>
        <v>2027</v>
      </c>
      <c r="T56" s="3"/>
      <c r="U56" s="3"/>
      <c r="V56" s="3"/>
      <c r="W56" s="3"/>
      <c r="X56" s="3"/>
      <c r="Y56" s="3"/>
      <c r="Z56" s="3" t="s">
        <v>31</v>
      </c>
    </row>
    <row r="57" spans="1:26" x14ac:dyDescent="0.25">
      <c r="A57" s="4" t="str">
        <f>HYPERLINK("https://nddot-ixmultiasset.biprod.cloud/#/asset/inventory/nbibridges/2471", "0057-012.469")</f>
        <v>0057-012.469</v>
      </c>
      <c r="B57" s="5" t="s">
        <v>328</v>
      </c>
      <c r="C57" s="5" t="s">
        <v>208</v>
      </c>
      <c r="D57" s="5" t="s">
        <v>329</v>
      </c>
      <c r="E57" s="5" t="s">
        <v>23</v>
      </c>
      <c r="F57" s="5" t="s">
        <v>330</v>
      </c>
      <c r="G57" s="5" t="s">
        <v>25</v>
      </c>
      <c r="H57" s="5" t="s">
        <v>192</v>
      </c>
      <c r="I57" s="5" t="s">
        <v>73</v>
      </c>
      <c r="J57" s="5"/>
      <c r="K57" s="5" t="s">
        <v>178</v>
      </c>
      <c r="L57" s="5" t="s">
        <v>179</v>
      </c>
      <c r="M57" s="5">
        <v>2023</v>
      </c>
      <c r="N57" s="5">
        <v>10</v>
      </c>
      <c r="O57" s="5" t="s">
        <v>30</v>
      </c>
      <c r="P57" s="9" t="s">
        <v>544</v>
      </c>
      <c r="Q57" s="10">
        <f>P57/12</f>
        <v>2</v>
      </c>
      <c r="R57" s="10">
        <f>M57+Q57</f>
        <v>2025</v>
      </c>
      <c r="S57" s="10">
        <f>R57+Q57</f>
        <v>2027</v>
      </c>
      <c r="T57" s="5"/>
      <c r="U57" s="5"/>
      <c r="V57" s="5" t="s">
        <v>205</v>
      </c>
      <c r="W57" s="5" t="s">
        <v>206</v>
      </c>
      <c r="X57" s="5"/>
      <c r="Y57" s="5"/>
      <c r="Z57" s="5" t="s">
        <v>31</v>
      </c>
    </row>
    <row r="58" spans="1:26" x14ac:dyDescent="0.25">
      <c r="A58" s="2" t="str">
        <f>HYPERLINK("https://nddot-ixmultiasset.biprod.cloud/#/asset/inventory/nbibridges/2586", "0281-165.690")</f>
        <v>0281-165.690</v>
      </c>
      <c r="B58" s="3" t="s">
        <v>338</v>
      </c>
      <c r="C58" s="3" t="s">
        <v>48</v>
      </c>
      <c r="D58" s="3" t="s">
        <v>339</v>
      </c>
      <c r="E58" s="3" t="s">
        <v>23</v>
      </c>
      <c r="F58" s="3" t="s">
        <v>82</v>
      </c>
      <c r="G58" s="3" t="s">
        <v>25</v>
      </c>
      <c r="H58" s="3" t="s">
        <v>42</v>
      </c>
      <c r="I58" s="3" t="s">
        <v>43</v>
      </c>
      <c r="J58" s="3"/>
      <c r="K58" s="3" t="s">
        <v>178</v>
      </c>
      <c r="L58" s="3" t="s">
        <v>179</v>
      </c>
      <c r="M58" s="7">
        <v>2023</v>
      </c>
      <c r="N58" s="7">
        <v>10</v>
      </c>
      <c r="O58" s="3" t="s">
        <v>30</v>
      </c>
      <c r="P58" s="9" t="s">
        <v>544</v>
      </c>
      <c r="Q58" s="10">
        <f>P58/12</f>
        <v>2</v>
      </c>
      <c r="R58" s="10">
        <f>M58+Q58</f>
        <v>2025</v>
      </c>
      <c r="S58" s="10">
        <f>R58+Q58</f>
        <v>2027</v>
      </c>
      <c r="T58" s="3"/>
      <c r="U58" s="3"/>
      <c r="V58" s="3"/>
      <c r="W58" s="3"/>
      <c r="X58" s="3"/>
      <c r="Y58" s="3"/>
      <c r="Z58" s="3" t="s">
        <v>31</v>
      </c>
    </row>
    <row r="59" spans="1:26" x14ac:dyDescent="0.25">
      <c r="A59" s="4" t="str">
        <f>HYPERLINK("https://nddot-ixmultiasset.biprod.cloud/#/asset/inventory/nbibridges/2666", "0028-051.677")</f>
        <v>0028-051.677</v>
      </c>
      <c r="B59" s="5" t="s">
        <v>345</v>
      </c>
      <c r="C59" s="5" t="s">
        <v>346</v>
      </c>
      <c r="D59" s="5" t="s">
        <v>347</v>
      </c>
      <c r="E59" s="5" t="s">
        <v>23</v>
      </c>
      <c r="F59" s="5" t="s">
        <v>92</v>
      </c>
      <c r="G59" s="5" t="s">
        <v>25</v>
      </c>
      <c r="H59" s="5" t="s">
        <v>59</v>
      </c>
      <c r="I59" s="5" t="s">
        <v>43</v>
      </c>
      <c r="J59" s="5"/>
      <c r="K59" s="5" t="s">
        <v>178</v>
      </c>
      <c r="L59" s="5" t="s">
        <v>179</v>
      </c>
      <c r="M59" s="5">
        <v>2023</v>
      </c>
      <c r="N59" s="5">
        <v>10</v>
      </c>
      <c r="O59" s="5" t="s">
        <v>30</v>
      </c>
      <c r="P59" s="9" t="s">
        <v>544</v>
      </c>
      <c r="Q59" s="10">
        <f>P59/12</f>
        <v>2</v>
      </c>
      <c r="R59" s="10">
        <f>M59+Q59</f>
        <v>2025</v>
      </c>
      <c r="S59" s="10">
        <f>R59+Q59</f>
        <v>2027</v>
      </c>
      <c r="T59" s="5"/>
      <c r="U59" s="5"/>
      <c r="V59" s="5"/>
      <c r="W59" s="5"/>
      <c r="X59" s="5"/>
      <c r="Y59" s="5"/>
      <c r="Z59" s="5" t="s">
        <v>31</v>
      </c>
    </row>
    <row r="60" spans="1:26" x14ac:dyDescent="0.25">
      <c r="A60" s="4" t="str">
        <f>HYPERLINK("https://nddot-ixmultiasset.biprod.cloud/#/asset/inventory/nbibridges/2825", "0028-052.462")</f>
        <v>0028-052.462</v>
      </c>
      <c r="B60" s="5" t="s">
        <v>356</v>
      </c>
      <c r="C60" s="5" t="s">
        <v>48</v>
      </c>
      <c r="D60" s="5" t="s">
        <v>347</v>
      </c>
      <c r="E60" s="5" t="s">
        <v>23</v>
      </c>
      <c r="F60" s="5" t="s">
        <v>72</v>
      </c>
      <c r="G60" s="5" t="s">
        <v>25</v>
      </c>
      <c r="H60" s="5" t="s">
        <v>42</v>
      </c>
      <c r="I60" s="5" t="s">
        <v>43</v>
      </c>
      <c r="J60" s="5"/>
      <c r="K60" s="5" t="s">
        <v>178</v>
      </c>
      <c r="L60" s="5" t="s">
        <v>179</v>
      </c>
      <c r="M60" s="5">
        <v>2023</v>
      </c>
      <c r="N60" s="5">
        <v>10</v>
      </c>
      <c r="O60" s="5" t="s">
        <v>30</v>
      </c>
      <c r="P60" s="9" t="s">
        <v>544</v>
      </c>
      <c r="Q60" s="10">
        <f>P60/12</f>
        <v>2</v>
      </c>
      <c r="R60" s="10">
        <f>M60+Q60</f>
        <v>2025</v>
      </c>
      <c r="S60" s="10">
        <f>R60+Q60</f>
        <v>2027</v>
      </c>
      <c r="T60" s="5"/>
      <c r="U60" s="5"/>
      <c r="V60" s="5"/>
      <c r="W60" s="5"/>
      <c r="X60" s="5"/>
      <c r="Y60" s="5"/>
      <c r="Z60" s="5" t="s">
        <v>31</v>
      </c>
    </row>
    <row r="61" spans="1:26" x14ac:dyDescent="0.25">
      <c r="A61" s="4" t="str">
        <f>HYPERLINK("https://nddot-ixmultiasset.biprod.cloud/#/asset/inventory/nbibridges/3201", "0052-067.998")</f>
        <v>0052-067.998</v>
      </c>
      <c r="B61" s="5" t="s">
        <v>369</v>
      </c>
      <c r="C61" s="5" t="s">
        <v>370</v>
      </c>
      <c r="D61" s="5" t="s">
        <v>40</v>
      </c>
      <c r="E61" s="5" t="s">
        <v>23</v>
      </c>
      <c r="F61" s="5" t="s">
        <v>194</v>
      </c>
      <c r="G61" s="5" t="s">
        <v>25</v>
      </c>
      <c r="H61" s="5" t="s">
        <v>42</v>
      </c>
      <c r="I61" s="5" t="s">
        <v>43</v>
      </c>
      <c r="J61" s="5"/>
      <c r="K61" s="5" t="s">
        <v>178</v>
      </c>
      <c r="L61" s="5" t="s">
        <v>179</v>
      </c>
      <c r="M61" s="5">
        <v>2023</v>
      </c>
      <c r="N61" s="5">
        <v>10</v>
      </c>
      <c r="O61" s="5" t="s">
        <v>30</v>
      </c>
      <c r="P61" s="9" t="s">
        <v>544</v>
      </c>
      <c r="Q61" s="10">
        <f>P61/12</f>
        <v>2</v>
      </c>
      <c r="R61" s="10">
        <f>M61+Q61</f>
        <v>2025</v>
      </c>
      <c r="S61" s="10">
        <f>R61+Q61</f>
        <v>2027</v>
      </c>
      <c r="T61" s="5"/>
      <c r="U61" s="5"/>
      <c r="V61" s="5"/>
      <c r="W61" s="5"/>
      <c r="X61" s="5"/>
      <c r="Y61" s="5"/>
      <c r="Z61" s="5" t="s">
        <v>31</v>
      </c>
    </row>
    <row r="62" spans="1:26" x14ac:dyDescent="0.25">
      <c r="A62" s="4" t="str">
        <f>HYPERLINK("https://nddot-ixmultiasset.biprod.cloud/#/asset/inventory/nbibridges/3597", "0028-055.324")</f>
        <v>0028-055.324</v>
      </c>
      <c r="B62" s="5" t="s">
        <v>405</v>
      </c>
      <c r="C62" s="5" t="s">
        <v>406</v>
      </c>
      <c r="D62" s="5" t="s">
        <v>347</v>
      </c>
      <c r="E62" s="5" t="s">
        <v>23</v>
      </c>
      <c r="F62" s="5" t="s">
        <v>191</v>
      </c>
      <c r="G62" s="5" t="s">
        <v>25</v>
      </c>
      <c r="H62" s="5" t="s">
        <v>192</v>
      </c>
      <c r="I62" s="5" t="s">
        <v>27</v>
      </c>
      <c r="J62" s="5"/>
      <c r="K62" s="5" t="s">
        <v>178</v>
      </c>
      <c r="L62" s="5" t="s">
        <v>179</v>
      </c>
      <c r="M62" s="5">
        <v>2023</v>
      </c>
      <c r="N62" s="5">
        <v>10</v>
      </c>
      <c r="O62" s="5" t="s">
        <v>30</v>
      </c>
      <c r="P62" s="9" t="s">
        <v>544</v>
      </c>
      <c r="Q62" s="10">
        <f>P62/12</f>
        <v>2</v>
      </c>
      <c r="R62" s="10">
        <f>M62+Q62</f>
        <v>2025</v>
      </c>
      <c r="S62" s="10">
        <f>R62+Q62</f>
        <v>2027</v>
      </c>
      <c r="T62" s="5"/>
      <c r="U62" s="5"/>
      <c r="V62" s="5"/>
      <c r="W62" s="5"/>
      <c r="X62" s="5"/>
      <c r="Y62" s="5"/>
      <c r="Z62" s="5" t="s">
        <v>31</v>
      </c>
    </row>
    <row r="63" spans="1:26" x14ac:dyDescent="0.25">
      <c r="A63" s="2" t="str">
        <f>HYPERLINK("https://nddot-ixmultiasset.biprod.cloud/#/asset/inventory/nbibridges/3818", "0002-116.480  R")</f>
        <v>0002-116.480  R</v>
      </c>
      <c r="B63" s="3" t="s">
        <v>434</v>
      </c>
      <c r="C63" s="3" t="s">
        <v>435</v>
      </c>
      <c r="D63" s="3" t="s">
        <v>22</v>
      </c>
      <c r="E63" s="3" t="s">
        <v>23</v>
      </c>
      <c r="F63" s="3" t="s">
        <v>436</v>
      </c>
      <c r="G63" s="3" t="s">
        <v>25</v>
      </c>
      <c r="H63" s="3" t="s">
        <v>59</v>
      </c>
      <c r="I63" s="3" t="s">
        <v>73</v>
      </c>
      <c r="J63" s="3"/>
      <c r="K63" s="3" t="s">
        <v>178</v>
      </c>
      <c r="L63" s="3" t="s">
        <v>179</v>
      </c>
      <c r="M63" s="7">
        <v>2023</v>
      </c>
      <c r="N63" s="7">
        <v>10</v>
      </c>
      <c r="O63" s="3" t="s">
        <v>30</v>
      </c>
      <c r="P63" s="9" t="s">
        <v>544</v>
      </c>
      <c r="Q63" s="10">
        <f>P63/12</f>
        <v>2</v>
      </c>
      <c r="R63" s="10">
        <f>M63+Q63</f>
        <v>2025</v>
      </c>
      <c r="S63" s="10">
        <f>R63+Q63</f>
        <v>2027</v>
      </c>
      <c r="T63" s="3"/>
      <c r="U63" s="3"/>
      <c r="V63" s="3"/>
      <c r="W63" s="3"/>
      <c r="X63" s="3"/>
      <c r="Y63" s="3"/>
      <c r="Z63" s="3" t="s">
        <v>31</v>
      </c>
    </row>
    <row r="64" spans="1:26" x14ac:dyDescent="0.25">
      <c r="A64" s="2" t="str">
        <f>HYPERLINK("https://nddot-ixmultiasset.biprod.cloud/#/asset/inventory/nbibridges/3935", "0002-116.450  L")</f>
        <v>0002-116.450  L</v>
      </c>
      <c r="B64" s="3" t="s">
        <v>455</v>
      </c>
      <c r="C64" s="3" t="s">
        <v>435</v>
      </c>
      <c r="D64" s="3" t="s">
        <v>22</v>
      </c>
      <c r="E64" s="3" t="s">
        <v>23</v>
      </c>
      <c r="F64" s="3" t="s">
        <v>89</v>
      </c>
      <c r="G64" s="3" t="s">
        <v>25</v>
      </c>
      <c r="H64" s="3" t="s">
        <v>222</v>
      </c>
      <c r="I64" s="3" t="s">
        <v>73</v>
      </c>
      <c r="J64" s="3"/>
      <c r="K64" s="3" t="s">
        <v>178</v>
      </c>
      <c r="L64" s="3" t="s">
        <v>179</v>
      </c>
      <c r="M64" s="7">
        <v>2023</v>
      </c>
      <c r="N64" s="7">
        <v>10</v>
      </c>
      <c r="O64" s="3" t="s">
        <v>30</v>
      </c>
      <c r="P64" s="9" t="s">
        <v>544</v>
      </c>
      <c r="Q64" s="10">
        <f>P64/12</f>
        <v>2</v>
      </c>
      <c r="R64" s="10">
        <f>M64+Q64</f>
        <v>2025</v>
      </c>
      <c r="S64" s="10">
        <f>R64+Q64</f>
        <v>2027</v>
      </c>
      <c r="T64" s="3"/>
      <c r="U64" s="3"/>
      <c r="V64" s="3"/>
      <c r="W64" s="3"/>
      <c r="X64" s="3"/>
      <c r="Y64" s="3"/>
      <c r="Z64" s="3" t="s">
        <v>31</v>
      </c>
    </row>
    <row r="65" spans="1:26" x14ac:dyDescent="0.25">
      <c r="A65" s="2" t="str">
        <f>HYPERLINK("https://nddot-ixmultiasset.biprod.cloud/#/asset/inventory/nbibridges/4231", "0052-050.507  T")</f>
        <v>0052-050.507  T</v>
      </c>
      <c r="B65" s="3" t="s">
        <v>478</v>
      </c>
      <c r="C65" s="3" t="s">
        <v>406</v>
      </c>
      <c r="D65" s="3" t="s">
        <v>479</v>
      </c>
      <c r="E65" s="3" t="s">
        <v>23</v>
      </c>
      <c r="F65" s="3" t="s">
        <v>480</v>
      </c>
      <c r="G65" s="3" t="s">
        <v>25</v>
      </c>
      <c r="H65" s="3" t="s">
        <v>42</v>
      </c>
      <c r="I65" s="3" t="s">
        <v>43</v>
      </c>
      <c r="J65" s="3"/>
      <c r="K65" s="3" t="s">
        <v>178</v>
      </c>
      <c r="L65" s="3" t="s">
        <v>179</v>
      </c>
      <c r="M65" s="7">
        <v>2023</v>
      </c>
      <c r="N65" s="7">
        <v>10</v>
      </c>
      <c r="O65" s="3" t="s">
        <v>30</v>
      </c>
      <c r="P65" s="9" t="s">
        <v>544</v>
      </c>
      <c r="Q65" s="10">
        <f>P65/12</f>
        <v>2</v>
      </c>
      <c r="R65" s="10">
        <f>M65+Q65</f>
        <v>2025</v>
      </c>
      <c r="S65" s="10">
        <f>R65+Q65</f>
        <v>2027</v>
      </c>
      <c r="T65" s="3"/>
      <c r="U65" s="3"/>
      <c r="V65" s="3"/>
      <c r="W65" s="3"/>
      <c r="X65" s="3"/>
      <c r="Y65" s="3"/>
      <c r="Z65" s="3" t="s">
        <v>31</v>
      </c>
    </row>
    <row r="66" spans="1:26" x14ac:dyDescent="0.25">
      <c r="A66" s="2" t="str">
        <f>HYPERLINK("https://nddot-ixmultiasset.biprod.cloud/#/asset/inventory/nbibridges/4691", "0002-135.431")</f>
        <v>0002-135.431</v>
      </c>
      <c r="B66" s="3" t="s">
        <v>520</v>
      </c>
      <c r="C66" s="3" t="s">
        <v>174</v>
      </c>
      <c r="D66" s="3" t="s">
        <v>22</v>
      </c>
      <c r="E66" s="3" t="s">
        <v>23</v>
      </c>
      <c r="F66" s="3" t="s">
        <v>89</v>
      </c>
      <c r="G66" s="3" t="s">
        <v>25</v>
      </c>
      <c r="H66" s="3" t="s">
        <v>59</v>
      </c>
      <c r="I66" s="3" t="s">
        <v>43</v>
      </c>
      <c r="J66" s="3"/>
      <c r="K66" s="3" t="s">
        <v>178</v>
      </c>
      <c r="L66" s="3" t="s">
        <v>179</v>
      </c>
      <c r="M66" s="7">
        <v>2023</v>
      </c>
      <c r="N66" s="7">
        <v>10</v>
      </c>
      <c r="O66" s="3" t="s">
        <v>30</v>
      </c>
      <c r="P66" s="9" t="s">
        <v>544</v>
      </c>
      <c r="Q66" s="10">
        <f>P66/12</f>
        <v>2</v>
      </c>
      <c r="R66" s="10">
        <f>M66+Q66</f>
        <v>2025</v>
      </c>
      <c r="S66" s="10">
        <f>R66+Q66</f>
        <v>2027</v>
      </c>
      <c r="T66" s="3"/>
      <c r="U66" s="3"/>
      <c r="V66" s="3"/>
      <c r="W66" s="3"/>
      <c r="X66" s="3"/>
      <c r="Y66" s="3"/>
      <c r="Z66" s="3" t="s">
        <v>31</v>
      </c>
    </row>
    <row r="67" spans="1:26" x14ac:dyDescent="0.25">
      <c r="A67" s="4" t="str">
        <f>HYPERLINK("https://nddot-ixmultiasset.biprod.cloud/#/asset/inventory/nbibridges/4843", "0002-138.353  R")</f>
        <v>0002-138.353  R</v>
      </c>
      <c r="B67" s="5" t="s">
        <v>524</v>
      </c>
      <c r="C67" s="5" t="s">
        <v>525</v>
      </c>
      <c r="D67" s="5" t="s">
        <v>22</v>
      </c>
      <c r="E67" s="5" t="s">
        <v>23</v>
      </c>
      <c r="F67" s="5" t="s">
        <v>526</v>
      </c>
      <c r="G67" s="5" t="s">
        <v>25</v>
      </c>
      <c r="H67" s="5" t="s">
        <v>192</v>
      </c>
      <c r="I67" s="5" t="s">
        <v>73</v>
      </c>
      <c r="J67" s="5"/>
      <c r="K67" s="5" t="s">
        <v>178</v>
      </c>
      <c r="L67" s="5" t="s">
        <v>179</v>
      </c>
      <c r="M67" s="5">
        <v>2023</v>
      </c>
      <c r="N67" s="5">
        <v>10</v>
      </c>
      <c r="O67" s="5" t="s">
        <v>30</v>
      </c>
      <c r="P67" s="9" t="s">
        <v>544</v>
      </c>
      <c r="Q67" s="10">
        <f>P67/12</f>
        <v>2</v>
      </c>
      <c r="R67" s="10">
        <f>M67+Q67</f>
        <v>2025</v>
      </c>
      <c r="S67" s="10">
        <f>R67+Q67</f>
        <v>2027</v>
      </c>
      <c r="T67" s="5"/>
      <c r="U67" s="5"/>
      <c r="V67" s="5"/>
      <c r="W67" s="5"/>
      <c r="X67" s="5"/>
      <c r="Y67" s="5"/>
      <c r="Z67" s="5" t="s">
        <v>31</v>
      </c>
    </row>
    <row r="68" spans="1:26" x14ac:dyDescent="0.25">
      <c r="A68" s="2" t="str">
        <f>HYPERLINK("https://nddot-ixmultiasset.biprod.cloud/#/asset/inventory/nbibridges/4890", "0002-138.353  L")</f>
        <v>0002-138.353  L</v>
      </c>
      <c r="B68" s="3" t="s">
        <v>529</v>
      </c>
      <c r="C68" s="3" t="s">
        <v>525</v>
      </c>
      <c r="D68" s="3" t="s">
        <v>22</v>
      </c>
      <c r="E68" s="3" t="s">
        <v>23</v>
      </c>
      <c r="F68" s="3" t="s">
        <v>526</v>
      </c>
      <c r="G68" s="3" t="s">
        <v>25</v>
      </c>
      <c r="H68" s="3" t="s">
        <v>192</v>
      </c>
      <c r="I68" s="3" t="s">
        <v>73</v>
      </c>
      <c r="J68" s="3"/>
      <c r="K68" s="3" t="s">
        <v>178</v>
      </c>
      <c r="L68" s="3" t="s">
        <v>179</v>
      </c>
      <c r="M68" s="7">
        <v>2023</v>
      </c>
      <c r="N68" s="7">
        <v>10</v>
      </c>
      <c r="O68" s="3" t="s">
        <v>30</v>
      </c>
      <c r="P68" s="9" t="s">
        <v>544</v>
      </c>
      <c r="Q68" s="10">
        <f>P68/12</f>
        <v>2</v>
      </c>
      <c r="R68" s="10">
        <f>M68+Q68</f>
        <v>2025</v>
      </c>
      <c r="S68" s="10">
        <f>R68+Q68</f>
        <v>2027</v>
      </c>
      <c r="T68" s="3"/>
      <c r="U68" s="3"/>
      <c r="V68" s="3"/>
      <c r="W68" s="3"/>
      <c r="X68" s="3"/>
      <c r="Y68" s="3"/>
      <c r="Z68" s="3" t="s">
        <v>31</v>
      </c>
    </row>
    <row r="69" spans="1:26" x14ac:dyDescent="0.25">
      <c r="A69" s="4" t="str">
        <f>HYPERLINK("https://nddot-ixmultiasset.biprod.cloud/#/asset/inventory/nbibridges/4989", "0052-052.631")</f>
        <v>0052-052.631</v>
      </c>
      <c r="B69" s="5" t="s">
        <v>533</v>
      </c>
      <c r="C69" s="5" t="s">
        <v>534</v>
      </c>
      <c r="D69" s="5" t="s">
        <v>40</v>
      </c>
      <c r="E69" s="5" t="s">
        <v>23</v>
      </c>
      <c r="F69" s="5" t="s">
        <v>148</v>
      </c>
      <c r="G69" s="5" t="s">
        <v>25</v>
      </c>
      <c r="H69" s="5" t="s">
        <v>42</v>
      </c>
      <c r="I69" s="5" t="s">
        <v>43</v>
      </c>
      <c r="J69" s="5"/>
      <c r="K69" s="5" t="s">
        <v>178</v>
      </c>
      <c r="L69" s="5" t="s">
        <v>179</v>
      </c>
      <c r="M69" s="5">
        <v>2023</v>
      </c>
      <c r="N69" s="5">
        <v>10</v>
      </c>
      <c r="O69" s="5" t="s">
        <v>30</v>
      </c>
      <c r="P69" s="9" t="s">
        <v>544</v>
      </c>
      <c r="Q69" s="10">
        <f>P69/12</f>
        <v>2</v>
      </c>
      <c r="R69" s="10">
        <f>M69+Q69</f>
        <v>2025</v>
      </c>
      <c r="S69" s="10">
        <f>R69+Q69</f>
        <v>2027</v>
      </c>
      <c r="T69" s="5"/>
      <c r="U69" s="5"/>
      <c r="V69" s="5"/>
      <c r="W69" s="5"/>
      <c r="X69" s="5"/>
      <c r="Y69" s="5"/>
      <c r="Z69" s="5" t="s">
        <v>31</v>
      </c>
    </row>
    <row r="70" spans="1:26" x14ac:dyDescent="0.25">
      <c r="A70" s="4" t="str">
        <f>HYPERLINK("https://nddot-ixmultiasset.biprod.cloud/#/asset/inventory/nbibridges/5077", "0052-053.959")</f>
        <v>0052-053.959</v>
      </c>
      <c r="B70" s="5" t="s">
        <v>536</v>
      </c>
      <c r="C70" s="5" t="s">
        <v>537</v>
      </c>
      <c r="D70" s="5" t="s">
        <v>40</v>
      </c>
      <c r="E70" s="5" t="s">
        <v>23</v>
      </c>
      <c r="F70" s="5" t="s">
        <v>78</v>
      </c>
      <c r="G70" s="5" t="s">
        <v>25</v>
      </c>
      <c r="H70" s="5" t="s">
        <v>42</v>
      </c>
      <c r="I70" s="5" t="s">
        <v>43</v>
      </c>
      <c r="J70" s="5"/>
      <c r="K70" s="5" t="s">
        <v>178</v>
      </c>
      <c r="L70" s="5" t="s">
        <v>179</v>
      </c>
      <c r="M70" s="5">
        <v>2023</v>
      </c>
      <c r="N70" s="5">
        <v>10</v>
      </c>
      <c r="O70" s="5" t="s">
        <v>30</v>
      </c>
      <c r="P70" s="9" t="s">
        <v>544</v>
      </c>
      <c r="Q70" s="10">
        <f>P70/12</f>
        <v>2</v>
      </c>
      <c r="R70" s="10">
        <f>M70+Q70</f>
        <v>2025</v>
      </c>
      <c r="S70" s="10">
        <f>R70+Q70</f>
        <v>2027</v>
      </c>
      <c r="T70" s="5"/>
      <c r="U70" s="5"/>
      <c r="V70" s="5"/>
      <c r="W70" s="5"/>
      <c r="X70" s="5"/>
      <c r="Y70" s="5"/>
      <c r="Z70" s="5" t="s">
        <v>31</v>
      </c>
    </row>
    <row r="71" spans="1:26" x14ac:dyDescent="0.25">
      <c r="A71" s="2" t="str">
        <f>HYPERLINK("https://nddot-ixmultiasset.biprod.cloud/#/asset/inventory/nbibridges/327", "0058-002.762")</f>
        <v>0058-002.762</v>
      </c>
      <c r="B71" s="3" t="s">
        <v>90</v>
      </c>
      <c r="C71" s="3" t="s">
        <v>48</v>
      </c>
      <c r="D71" s="3" t="s">
        <v>91</v>
      </c>
      <c r="E71" s="3" t="s">
        <v>23</v>
      </c>
      <c r="F71" s="3" t="s">
        <v>92</v>
      </c>
      <c r="G71" s="3" t="s">
        <v>25</v>
      </c>
      <c r="H71" s="3" t="s">
        <v>42</v>
      </c>
      <c r="I71" s="3" t="s">
        <v>43</v>
      </c>
      <c r="J71" s="3"/>
      <c r="K71" s="3" t="s">
        <v>93</v>
      </c>
      <c r="L71" s="3" t="s">
        <v>94</v>
      </c>
      <c r="M71" s="7">
        <v>2023</v>
      </c>
      <c r="N71" s="7">
        <v>11</v>
      </c>
      <c r="O71" s="3" t="s">
        <v>30</v>
      </c>
      <c r="P71" s="9" t="s">
        <v>544</v>
      </c>
      <c r="Q71" s="10">
        <f>P71/12</f>
        <v>2</v>
      </c>
      <c r="R71" s="10">
        <f>M71+Q71</f>
        <v>2025</v>
      </c>
      <c r="S71" s="10">
        <f>R71+Q71</f>
        <v>2027</v>
      </c>
      <c r="T71" s="3"/>
      <c r="U71" s="3"/>
      <c r="V71" s="3"/>
      <c r="W71" s="3"/>
      <c r="X71" s="3"/>
      <c r="Y71" s="3"/>
      <c r="Z71" s="3" t="s">
        <v>31</v>
      </c>
    </row>
    <row r="72" spans="1:26" x14ac:dyDescent="0.25">
      <c r="A72" s="2" t="str">
        <f>HYPERLINK("https://nddot-ixmultiasset.biprod.cloud/#/asset/inventory/nbibridges/2016", "0020-119.861")</f>
        <v>0020-119.861</v>
      </c>
      <c r="B72" s="3" t="s">
        <v>35</v>
      </c>
      <c r="C72" s="3" t="s">
        <v>279</v>
      </c>
      <c r="D72" s="3" t="s">
        <v>233</v>
      </c>
      <c r="E72" s="3" t="s">
        <v>23</v>
      </c>
      <c r="F72" s="3" t="s">
        <v>270</v>
      </c>
      <c r="G72" s="3" t="s">
        <v>25</v>
      </c>
      <c r="H72" s="3" t="s">
        <v>42</v>
      </c>
      <c r="I72" s="3" t="s">
        <v>43</v>
      </c>
      <c r="J72" s="3"/>
      <c r="K72" s="3" t="s">
        <v>93</v>
      </c>
      <c r="L72" s="3" t="s">
        <v>94</v>
      </c>
      <c r="M72" s="7">
        <v>2023</v>
      </c>
      <c r="N72" s="7">
        <v>11</v>
      </c>
      <c r="O72" s="3" t="s">
        <v>30</v>
      </c>
      <c r="P72" s="9" t="s">
        <v>544</v>
      </c>
      <c r="Q72" s="10">
        <f>P72/12</f>
        <v>2</v>
      </c>
      <c r="R72" s="10">
        <f>M72+Q72</f>
        <v>2025</v>
      </c>
      <c r="S72" s="10">
        <f>R72+Q72</f>
        <v>2027</v>
      </c>
      <c r="T72" s="3"/>
      <c r="U72" s="3"/>
      <c r="V72" s="3"/>
      <c r="W72" s="3"/>
      <c r="X72" s="3"/>
      <c r="Y72" s="3"/>
      <c r="Z72" s="3" t="s">
        <v>31</v>
      </c>
    </row>
    <row r="73" spans="1:26" x14ac:dyDescent="0.25">
      <c r="A73" s="2" t="str">
        <f>HYPERLINK("https://nddot-ixmultiasset.biprod.cloud/#/asset/inventory/nbibridges/2470", "1806-288.840")</f>
        <v>1806-288.840</v>
      </c>
      <c r="B73" s="3" t="s">
        <v>325</v>
      </c>
      <c r="C73" s="3" t="s">
        <v>326</v>
      </c>
      <c r="D73" s="3" t="s">
        <v>327</v>
      </c>
      <c r="E73" s="3" t="s">
        <v>23</v>
      </c>
      <c r="F73" s="3" t="s">
        <v>204</v>
      </c>
      <c r="G73" s="3" t="s">
        <v>25</v>
      </c>
      <c r="H73" s="3" t="s">
        <v>192</v>
      </c>
      <c r="I73" s="3" t="s">
        <v>27</v>
      </c>
      <c r="J73" s="3"/>
      <c r="K73" s="3" t="s">
        <v>93</v>
      </c>
      <c r="L73" s="3" t="s">
        <v>94</v>
      </c>
      <c r="M73" s="7">
        <v>2023</v>
      </c>
      <c r="N73" s="7">
        <v>11</v>
      </c>
      <c r="O73" s="3" t="s">
        <v>30</v>
      </c>
      <c r="P73" s="9" t="s">
        <v>544</v>
      </c>
      <c r="Q73" s="10">
        <f>P73/12</f>
        <v>2</v>
      </c>
      <c r="R73" s="10">
        <f>M73+Q73</f>
        <v>2025</v>
      </c>
      <c r="S73" s="10">
        <f>R73+Q73</f>
        <v>2027</v>
      </c>
      <c r="T73" s="3"/>
      <c r="U73" s="3"/>
      <c r="V73" s="3"/>
      <c r="W73" s="3"/>
      <c r="X73" s="3"/>
      <c r="Y73" s="3"/>
      <c r="Z73" s="3" t="s">
        <v>31</v>
      </c>
    </row>
    <row r="74" spans="1:26" x14ac:dyDescent="0.25">
      <c r="A74" s="4" t="str">
        <f>HYPERLINK("https://nddot-ixmultiasset.biprod.cloud/#/asset/inventory/nbibridges/2582", "1806-300.987")</f>
        <v>1806-300.987</v>
      </c>
      <c r="B74" s="5" t="s">
        <v>337</v>
      </c>
      <c r="C74" s="5" t="s">
        <v>326</v>
      </c>
      <c r="D74" s="5" t="s">
        <v>327</v>
      </c>
      <c r="E74" s="5" t="s">
        <v>23</v>
      </c>
      <c r="F74" s="5" t="s">
        <v>89</v>
      </c>
      <c r="G74" s="5" t="s">
        <v>25</v>
      </c>
      <c r="H74" s="5" t="s">
        <v>26</v>
      </c>
      <c r="I74" s="5" t="s">
        <v>105</v>
      </c>
      <c r="J74" s="5"/>
      <c r="K74" s="5" t="s">
        <v>93</v>
      </c>
      <c r="L74" s="5" t="s">
        <v>94</v>
      </c>
      <c r="M74" s="5">
        <v>2023</v>
      </c>
      <c r="N74" s="5">
        <v>11</v>
      </c>
      <c r="O74" s="5" t="s">
        <v>30</v>
      </c>
      <c r="P74" s="9" t="s">
        <v>544</v>
      </c>
      <c r="Q74" s="10">
        <f>P74/12</f>
        <v>2</v>
      </c>
      <c r="R74" s="10">
        <f>M74+Q74</f>
        <v>2025</v>
      </c>
      <c r="S74" s="10">
        <f>R74+Q74</f>
        <v>2027</v>
      </c>
      <c r="T74" s="5"/>
      <c r="U74" s="5"/>
      <c r="V74" s="5"/>
      <c r="W74" s="5"/>
      <c r="X74" s="5"/>
      <c r="Y74" s="5"/>
      <c r="Z74" s="5" t="s">
        <v>31</v>
      </c>
    </row>
    <row r="75" spans="1:26" x14ac:dyDescent="0.25">
      <c r="A75" s="4" t="str">
        <f>HYPERLINK("https://nddot-ixmultiasset.biprod.cloud/#/asset/inventory/nbibridges/438", "0005-335.813")</f>
        <v>0005-335.813</v>
      </c>
      <c r="B75" s="5" t="s">
        <v>110</v>
      </c>
      <c r="C75" s="5" t="s">
        <v>56</v>
      </c>
      <c r="D75" s="5" t="s">
        <v>51</v>
      </c>
      <c r="E75" s="5" t="s">
        <v>23</v>
      </c>
      <c r="F75" s="5" t="s">
        <v>111</v>
      </c>
      <c r="G75" s="5" t="s">
        <v>25</v>
      </c>
      <c r="H75" s="5" t="s">
        <v>59</v>
      </c>
      <c r="I75" s="5" t="s">
        <v>73</v>
      </c>
      <c r="J75" s="5"/>
      <c r="K75" s="5" t="s">
        <v>66</v>
      </c>
      <c r="L75" s="5" t="s">
        <v>67</v>
      </c>
      <c r="M75" s="5">
        <v>2024</v>
      </c>
      <c r="N75" s="5">
        <v>8</v>
      </c>
      <c r="O75" s="5" t="s">
        <v>30</v>
      </c>
      <c r="P75" s="9" t="s">
        <v>544</v>
      </c>
      <c r="Q75" s="10">
        <f>P75/12</f>
        <v>2</v>
      </c>
      <c r="R75" s="10">
        <f>M75+Q75</f>
        <v>2026</v>
      </c>
      <c r="S75" s="10">
        <f>R75+Q75</f>
        <v>2028</v>
      </c>
      <c r="T75" s="5"/>
      <c r="U75" s="5"/>
      <c r="V75" s="5" t="s">
        <v>112</v>
      </c>
      <c r="W75" s="5" t="s">
        <v>113</v>
      </c>
      <c r="X75" s="5"/>
      <c r="Y75" s="5"/>
      <c r="Z75" s="5" t="s">
        <v>31</v>
      </c>
    </row>
    <row r="76" spans="1:26" x14ac:dyDescent="0.25">
      <c r="A76" s="4" t="str">
        <f>HYPERLINK("https://nddot-ixmultiasset.biprod.cloud/#/asset/inventory/nbibridges/3259", "0210-002.937")</f>
        <v>0210-002.937</v>
      </c>
      <c r="B76" s="5" t="s">
        <v>378</v>
      </c>
      <c r="C76" s="5" t="s">
        <v>56</v>
      </c>
      <c r="D76" s="5" t="s">
        <v>379</v>
      </c>
      <c r="E76" s="5" t="s">
        <v>23</v>
      </c>
      <c r="F76" s="5" t="s">
        <v>353</v>
      </c>
      <c r="G76" s="5" t="s">
        <v>25</v>
      </c>
      <c r="H76" s="5" t="s">
        <v>222</v>
      </c>
      <c r="I76" s="5" t="s">
        <v>73</v>
      </c>
      <c r="J76" s="5"/>
      <c r="K76" s="5" t="s">
        <v>66</v>
      </c>
      <c r="L76" s="5" t="s">
        <v>67</v>
      </c>
      <c r="M76" s="5">
        <v>2024</v>
      </c>
      <c r="N76" s="5">
        <v>8</v>
      </c>
      <c r="O76" s="5" t="s">
        <v>30</v>
      </c>
      <c r="P76" s="9" t="s">
        <v>544</v>
      </c>
      <c r="Q76" s="10">
        <f>P76/12</f>
        <v>2</v>
      </c>
      <c r="R76" s="10">
        <f>M76+Q76</f>
        <v>2026</v>
      </c>
      <c r="S76" s="10">
        <f>R76+Q76</f>
        <v>2028</v>
      </c>
      <c r="T76" s="5"/>
      <c r="U76" s="5"/>
      <c r="V76" s="5" t="s">
        <v>380</v>
      </c>
      <c r="W76" s="5" t="s">
        <v>381</v>
      </c>
      <c r="X76" s="5"/>
      <c r="Y76" s="5"/>
      <c r="Z76" s="5" t="s">
        <v>31</v>
      </c>
    </row>
    <row r="77" spans="1:26" x14ac:dyDescent="0.25">
      <c r="A77" s="4" t="str">
        <f>HYPERLINK("https://nddot-ixmultiasset.biprod.cloud/#/asset/inventory/nbibridges/4414", "0011-182.459")</f>
        <v>0011-182.459</v>
      </c>
      <c r="B77" s="5" t="s">
        <v>506</v>
      </c>
      <c r="C77" s="5" t="s">
        <v>297</v>
      </c>
      <c r="D77" s="5" t="s">
        <v>507</v>
      </c>
      <c r="E77" s="5" t="s">
        <v>23</v>
      </c>
      <c r="F77" s="5" t="s">
        <v>216</v>
      </c>
      <c r="G77" s="5" t="s">
        <v>25</v>
      </c>
      <c r="H77" s="5" t="s">
        <v>167</v>
      </c>
      <c r="I77" s="5" t="s">
        <v>105</v>
      </c>
      <c r="J77" s="5"/>
      <c r="K77" s="5" t="s">
        <v>66</v>
      </c>
      <c r="L77" s="5" t="s">
        <v>67</v>
      </c>
      <c r="M77" s="5">
        <v>2024</v>
      </c>
      <c r="N77" s="5">
        <v>8</v>
      </c>
      <c r="O77" s="5" t="s">
        <v>30</v>
      </c>
      <c r="P77" s="9" t="s">
        <v>544</v>
      </c>
      <c r="Q77" s="10">
        <f>P77/12</f>
        <v>2</v>
      </c>
      <c r="R77" s="10">
        <f>M77+Q77</f>
        <v>2026</v>
      </c>
      <c r="S77" s="10">
        <f>R77+Q77</f>
        <v>2028</v>
      </c>
      <c r="T77" s="5"/>
      <c r="U77" s="5"/>
      <c r="V77" s="5"/>
      <c r="W77" s="5"/>
      <c r="X77" s="5"/>
      <c r="Y77" s="5"/>
      <c r="Z77" s="5" t="s">
        <v>31</v>
      </c>
    </row>
    <row r="78" spans="1:26" x14ac:dyDescent="0.25">
      <c r="A78" s="4" t="str">
        <f>HYPERLINK("https://nddot-ixmultiasset.biprod.cloud/#/asset/inventory/nbibridges/29", "0085-216.118")</f>
        <v>0085-216.118</v>
      </c>
      <c r="B78" s="5" t="s">
        <v>32</v>
      </c>
      <c r="C78" s="5" t="s">
        <v>33</v>
      </c>
      <c r="D78" s="5" t="s">
        <v>34</v>
      </c>
      <c r="E78" s="5" t="s">
        <v>23</v>
      </c>
      <c r="F78" s="5" t="s">
        <v>35</v>
      </c>
      <c r="G78" s="5" t="s">
        <v>25</v>
      </c>
      <c r="H78" s="5" t="s">
        <v>26</v>
      </c>
      <c r="I78" s="5" t="s">
        <v>27</v>
      </c>
      <c r="J78" s="5"/>
      <c r="K78" s="5" t="s">
        <v>36</v>
      </c>
      <c r="L78" s="5" t="s">
        <v>37</v>
      </c>
      <c r="M78" s="5">
        <v>2024</v>
      </c>
      <c r="N78" s="5">
        <v>10</v>
      </c>
      <c r="O78" s="5" t="s">
        <v>30</v>
      </c>
      <c r="P78" s="9" t="s">
        <v>544</v>
      </c>
      <c r="Q78" s="10">
        <f>P78/12</f>
        <v>2</v>
      </c>
      <c r="R78" s="10">
        <f>M78+Q78</f>
        <v>2026</v>
      </c>
      <c r="S78" s="10">
        <f>R78+Q78</f>
        <v>2028</v>
      </c>
      <c r="T78" s="5"/>
      <c r="U78" s="5"/>
      <c r="V78" s="5"/>
      <c r="W78" s="5"/>
      <c r="X78" s="5"/>
      <c r="Y78" s="5"/>
      <c r="Z78" s="5" t="s">
        <v>31</v>
      </c>
    </row>
    <row r="79" spans="1:26" x14ac:dyDescent="0.25">
      <c r="A79" s="4" t="str">
        <f>HYPERLINK("https://nddot-ixmultiasset.biprod.cloud/#/asset/inventory/nbibridges/322", "0052-081.712  L")</f>
        <v>0052-081.712  L</v>
      </c>
      <c r="B79" s="5" t="s">
        <v>87</v>
      </c>
      <c r="C79" s="5" t="s">
        <v>88</v>
      </c>
      <c r="D79" s="5" t="s">
        <v>40</v>
      </c>
      <c r="E79" s="5" t="s">
        <v>23</v>
      </c>
      <c r="F79" s="5" t="s">
        <v>89</v>
      </c>
      <c r="G79" s="5" t="s">
        <v>25</v>
      </c>
      <c r="H79" s="5" t="s">
        <v>59</v>
      </c>
      <c r="I79" s="5" t="s">
        <v>43</v>
      </c>
      <c r="J79" s="5"/>
      <c r="K79" s="5" t="s">
        <v>36</v>
      </c>
      <c r="L79" s="5" t="s">
        <v>37</v>
      </c>
      <c r="M79" s="5">
        <v>2024</v>
      </c>
      <c r="N79" s="5">
        <v>10</v>
      </c>
      <c r="O79" s="5" t="s">
        <v>30</v>
      </c>
      <c r="P79" s="9" t="s">
        <v>544</v>
      </c>
      <c r="Q79" s="10">
        <f>P79/12</f>
        <v>2</v>
      </c>
      <c r="R79" s="10">
        <f>M79+Q79</f>
        <v>2026</v>
      </c>
      <c r="S79" s="10">
        <f>R79+Q79</f>
        <v>2028</v>
      </c>
      <c r="T79" s="5"/>
      <c r="U79" s="5"/>
      <c r="V79" s="5"/>
      <c r="W79" s="5"/>
      <c r="X79" s="5"/>
      <c r="Y79" s="5"/>
      <c r="Z79" s="5" t="s">
        <v>31</v>
      </c>
    </row>
    <row r="80" spans="1:26" x14ac:dyDescent="0.25">
      <c r="A80" s="2" t="str">
        <f>HYPERLINK("https://nddot-ixmultiasset.biprod.cloud/#/asset/inventory/nbibridges/466", "0002-028.575")</f>
        <v>0002-028.575</v>
      </c>
      <c r="B80" s="3" t="s">
        <v>119</v>
      </c>
      <c r="C80" s="3" t="s">
        <v>48</v>
      </c>
      <c r="D80" s="3" t="s">
        <v>22</v>
      </c>
      <c r="E80" s="3" t="s">
        <v>23</v>
      </c>
      <c r="F80" s="3" t="s">
        <v>49</v>
      </c>
      <c r="G80" s="3" t="s">
        <v>25</v>
      </c>
      <c r="H80" s="3" t="s">
        <v>59</v>
      </c>
      <c r="I80" s="3" t="s">
        <v>43</v>
      </c>
      <c r="J80" s="3"/>
      <c r="K80" s="3" t="s">
        <v>36</v>
      </c>
      <c r="L80" s="3" t="s">
        <v>37</v>
      </c>
      <c r="M80" s="7">
        <v>2024</v>
      </c>
      <c r="N80" s="7">
        <v>10</v>
      </c>
      <c r="O80" s="3" t="s">
        <v>30</v>
      </c>
      <c r="P80" s="9" t="s">
        <v>544</v>
      </c>
      <c r="Q80" s="10">
        <f>P80/12</f>
        <v>2</v>
      </c>
      <c r="R80" s="10">
        <f>M80+Q80</f>
        <v>2026</v>
      </c>
      <c r="S80" s="10">
        <f>R80+Q80</f>
        <v>2028</v>
      </c>
      <c r="T80" s="3"/>
      <c r="U80" s="3"/>
      <c r="V80" s="3"/>
      <c r="W80" s="3"/>
      <c r="X80" s="3"/>
      <c r="Y80" s="3"/>
      <c r="Z80" s="3" t="s">
        <v>31</v>
      </c>
    </row>
    <row r="81" spans="1:26" x14ac:dyDescent="0.25">
      <c r="A81" s="2" t="str">
        <f>HYPERLINK("https://nddot-ixmultiasset.biprod.cloud/#/asset/inventory/nbibridges/750", "0041-064.163")</f>
        <v>0041-064.163</v>
      </c>
      <c r="B81" s="3" t="s">
        <v>142</v>
      </c>
      <c r="C81" s="3" t="s">
        <v>143</v>
      </c>
      <c r="D81" s="3" t="s">
        <v>144</v>
      </c>
      <c r="E81" s="3" t="s">
        <v>23</v>
      </c>
      <c r="F81" s="3" t="s">
        <v>145</v>
      </c>
      <c r="G81" s="3" t="s">
        <v>25</v>
      </c>
      <c r="H81" s="3" t="s">
        <v>42</v>
      </c>
      <c r="I81" s="3" t="s">
        <v>43</v>
      </c>
      <c r="J81" s="3"/>
      <c r="K81" s="3" t="s">
        <v>36</v>
      </c>
      <c r="L81" s="3" t="s">
        <v>37</v>
      </c>
      <c r="M81" s="7">
        <v>2024</v>
      </c>
      <c r="N81" s="7">
        <v>10</v>
      </c>
      <c r="O81" s="3" t="s">
        <v>30</v>
      </c>
      <c r="P81" s="9" t="s">
        <v>544</v>
      </c>
      <c r="Q81" s="10">
        <f>P81/12</f>
        <v>2</v>
      </c>
      <c r="R81" s="10">
        <f>M81+Q81</f>
        <v>2026</v>
      </c>
      <c r="S81" s="10">
        <f>R81+Q81</f>
        <v>2028</v>
      </c>
      <c r="T81" s="3"/>
      <c r="U81" s="3"/>
      <c r="V81" s="3"/>
      <c r="W81" s="3"/>
      <c r="X81" s="3"/>
      <c r="Y81" s="3"/>
      <c r="Z81" s="3" t="s">
        <v>31</v>
      </c>
    </row>
    <row r="82" spans="1:26" x14ac:dyDescent="0.25">
      <c r="A82" s="4" t="str">
        <f>HYPERLINK("https://nddot-ixmultiasset.biprod.cloud/#/asset/inventory/nbibridges/929", "0002-029.275  L")</f>
        <v>0002-029.275  L</v>
      </c>
      <c r="B82" s="5" t="s">
        <v>161</v>
      </c>
      <c r="C82" s="5" t="s">
        <v>162</v>
      </c>
      <c r="D82" s="5" t="s">
        <v>22</v>
      </c>
      <c r="E82" s="5" t="s">
        <v>23</v>
      </c>
      <c r="F82" s="5" t="s">
        <v>49</v>
      </c>
      <c r="G82" s="5" t="s">
        <v>25</v>
      </c>
      <c r="H82" s="5" t="s">
        <v>59</v>
      </c>
      <c r="I82" s="5" t="s">
        <v>73</v>
      </c>
      <c r="J82" s="5"/>
      <c r="K82" s="5" t="s">
        <v>36</v>
      </c>
      <c r="L82" s="5" t="s">
        <v>37</v>
      </c>
      <c r="M82" s="5">
        <v>2024</v>
      </c>
      <c r="N82" s="5">
        <v>10</v>
      </c>
      <c r="O82" s="5" t="s">
        <v>30</v>
      </c>
      <c r="P82" s="9" t="s">
        <v>544</v>
      </c>
      <c r="Q82" s="10">
        <f>P82/12</f>
        <v>2</v>
      </c>
      <c r="R82" s="10">
        <f>M82+Q82</f>
        <v>2026</v>
      </c>
      <c r="S82" s="10">
        <f>R82+Q82</f>
        <v>2028</v>
      </c>
      <c r="T82" s="5"/>
      <c r="U82" s="5"/>
      <c r="V82" s="5"/>
      <c r="W82" s="5"/>
      <c r="X82" s="5"/>
      <c r="Y82" s="5"/>
      <c r="Z82" s="5" t="s">
        <v>31</v>
      </c>
    </row>
    <row r="83" spans="1:26" x14ac:dyDescent="0.25">
      <c r="A83" s="4" t="str">
        <f>HYPERLINK("https://nddot-ixmultiasset.biprod.cloud/#/asset/inventory/nbibridges/984", "0005-132.140")</f>
        <v>0005-132.140</v>
      </c>
      <c r="B83" s="5" t="s">
        <v>164</v>
      </c>
      <c r="C83" s="5" t="s">
        <v>165</v>
      </c>
      <c r="D83" s="5" t="s">
        <v>51</v>
      </c>
      <c r="E83" s="5" t="s">
        <v>23</v>
      </c>
      <c r="F83" s="5" t="s">
        <v>166</v>
      </c>
      <c r="G83" s="5" t="s">
        <v>25</v>
      </c>
      <c r="H83" s="5" t="s">
        <v>167</v>
      </c>
      <c r="I83" s="5" t="s">
        <v>168</v>
      </c>
      <c r="J83" s="5"/>
      <c r="K83" s="5" t="s">
        <v>36</v>
      </c>
      <c r="L83" s="5" t="s">
        <v>37</v>
      </c>
      <c r="M83" s="5">
        <v>2024</v>
      </c>
      <c r="N83" s="5">
        <v>10</v>
      </c>
      <c r="O83" s="5" t="s">
        <v>30</v>
      </c>
      <c r="P83" s="9" t="s">
        <v>544</v>
      </c>
      <c r="Q83" s="10">
        <f>P83/12</f>
        <v>2</v>
      </c>
      <c r="R83" s="10">
        <f>M83+Q83</f>
        <v>2026</v>
      </c>
      <c r="S83" s="10">
        <f>R83+Q83</f>
        <v>2028</v>
      </c>
      <c r="T83" s="5"/>
      <c r="U83" s="5"/>
      <c r="V83" s="5"/>
      <c r="W83" s="5"/>
      <c r="X83" s="5"/>
      <c r="Y83" s="5"/>
      <c r="Z83" s="5" t="s">
        <v>31</v>
      </c>
    </row>
    <row r="84" spans="1:26" x14ac:dyDescent="0.25">
      <c r="A84" s="2" t="str">
        <f>HYPERLINK("https://nddot-ixmultiasset.biprod.cloud/#/asset/inventory/nbibridges/1110", "0052-057.986")</f>
        <v>0052-057.986</v>
      </c>
      <c r="B84" s="3" t="s">
        <v>184</v>
      </c>
      <c r="C84" s="3" t="s">
        <v>185</v>
      </c>
      <c r="D84" s="3" t="s">
        <v>40</v>
      </c>
      <c r="E84" s="3" t="s">
        <v>23</v>
      </c>
      <c r="F84" s="3" t="s">
        <v>78</v>
      </c>
      <c r="G84" s="3" t="s">
        <v>25</v>
      </c>
      <c r="H84" s="3" t="s">
        <v>42</v>
      </c>
      <c r="I84" s="3" t="s">
        <v>43</v>
      </c>
      <c r="J84" s="3"/>
      <c r="K84" s="3" t="s">
        <v>36</v>
      </c>
      <c r="L84" s="3" t="s">
        <v>37</v>
      </c>
      <c r="M84" s="7">
        <v>2024</v>
      </c>
      <c r="N84" s="7">
        <v>10</v>
      </c>
      <c r="O84" s="3" t="s">
        <v>30</v>
      </c>
      <c r="P84" s="9" t="s">
        <v>544</v>
      </c>
      <c r="Q84" s="10">
        <f>P84/12</f>
        <v>2</v>
      </c>
      <c r="R84" s="10">
        <f>M84+Q84</f>
        <v>2026</v>
      </c>
      <c r="S84" s="10">
        <f>R84+Q84</f>
        <v>2028</v>
      </c>
      <c r="T84" s="3"/>
      <c r="U84" s="3"/>
      <c r="V84" s="3"/>
      <c r="W84" s="3"/>
      <c r="X84" s="3"/>
      <c r="Y84" s="3"/>
      <c r="Z84" s="3" t="s">
        <v>31</v>
      </c>
    </row>
    <row r="85" spans="1:26" x14ac:dyDescent="0.25">
      <c r="A85" s="2" t="str">
        <f>HYPERLINK("https://nddot-ixmultiasset.biprod.cloud/#/asset/inventory/nbibridges/1193", "0002-029.275  R")</f>
        <v>0002-029.275  R</v>
      </c>
      <c r="B85" s="3" t="s">
        <v>195</v>
      </c>
      <c r="C85" s="3" t="s">
        <v>162</v>
      </c>
      <c r="D85" s="3" t="s">
        <v>22</v>
      </c>
      <c r="E85" s="3" t="s">
        <v>23</v>
      </c>
      <c r="F85" s="3" t="s">
        <v>196</v>
      </c>
      <c r="G85" s="3" t="s">
        <v>25</v>
      </c>
      <c r="H85" s="3" t="s">
        <v>26</v>
      </c>
      <c r="I85" s="3" t="s">
        <v>27</v>
      </c>
      <c r="J85" s="3"/>
      <c r="K85" s="3" t="s">
        <v>36</v>
      </c>
      <c r="L85" s="3" t="s">
        <v>37</v>
      </c>
      <c r="M85" s="7">
        <v>2024</v>
      </c>
      <c r="N85" s="7">
        <v>10</v>
      </c>
      <c r="O85" s="3" t="s">
        <v>30</v>
      </c>
      <c r="P85" s="9" t="s">
        <v>544</v>
      </c>
      <c r="Q85" s="10">
        <f>P85/12</f>
        <v>2</v>
      </c>
      <c r="R85" s="10">
        <f>M85+Q85</f>
        <v>2026</v>
      </c>
      <c r="S85" s="10">
        <f>R85+Q85</f>
        <v>2028</v>
      </c>
      <c r="T85" s="3"/>
      <c r="U85" s="3"/>
      <c r="V85" s="3"/>
      <c r="W85" s="3"/>
      <c r="X85" s="3"/>
      <c r="Y85" s="3"/>
      <c r="Z85" s="3" t="s">
        <v>31</v>
      </c>
    </row>
    <row r="86" spans="1:26" x14ac:dyDescent="0.25">
      <c r="A86" s="2" t="str">
        <f>HYPERLINK("https://nddot-ixmultiasset.biprod.cloud/#/asset/inventory/nbibridges/1387", "0005-157.250")</f>
        <v>0005-157.250</v>
      </c>
      <c r="B86" s="3" t="s">
        <v>219</v>
      </c>
      <c r="C86" s="3" t="s">
        <v>220</v>
      </c>
      <c r="D86" s="3" t="s">
        <v>51</v>
      </c>
      <c r="E86" s="3" t="s">
        <v>23</v>
      </c>
      <c r="F86" s="3" t="s">
        <v>221</v>
      </c>
      <c r="G86" s="3" t="s">
        <v>25</v>
      </c>
      <c r="H86" s="3" t="s">
        <v>222</v>
      </c>
      <c r="I86" s="3" t="s">
        <v>73</v>
      </c>
      <c r="J86" s="3"/>
      <c r="K86" s="3" t="s">
        <v>36</v>
      </c>
      <c r="L86" s="3" t="s">
        <v>37</v>
      </c>
      <c r="M86" s="7">
        <v>2024</v>
      </c>
      <c r="N86" s="7">
        <v>10</v>
      </c>
      <c r="O86" s="3" t="s">
        <v>30</v>
      </c>
      <c r="P86" s="9" t="s">
        <v>544</v>
      </c>
      <c r="Q86" s="10">
        <f>P86/12</f>
        <v>2</v>
      </c>
      <c r="R86" s="10">
        <f>M86+Q86</f>
        <v>2026</v>
      </c>
      <c r="S86" s="10">
        <f>R86+Q86</f>
        <v>2028</v>
      </c>
      <c r="T86" s="3"/>
      <c r="U86" s="3"/>
      <c r="V86" s="3"/>
      <c r="W86" s="3"/>
      <c r="X86" s="3"/>
      <c r="Y86" s="3"/>
      <c r="Z86" s="3" t="s">
        <v>31</v>
      </c>
    </row>
    <row r="87" spans="1:26" x14ac:dyDescent="0.25">
      <c r="A87" s="2" t="str">
        <f>HYPERLINK("https://nddot-ixmultiasset.biprod.cloud/#/asset/inventory/nbibridges/1440", "0041-073.498    B")</f>
        <v>0041-073.498    B</v>
      </c>
      <c r="B87" s="3" t="s">
        <v>224</v>
      </c>
      <c r="C87" s="3" t="s">
        <v>225</v>
      </c>
      <c r="D87" s="3" t="s">
        <v>225</v>
      </c>
      <c r="E87" s="3" t="s">
        <v>23</v>
      </c>
      <c r="F87" s="3" t="s">
        <v>226</v>
      </c>
      <c r="G87" s="3" t="s">
        <v>25</v>
      </c>
      <c r="H87" s="3" t="s">
        <v>222</v>
      </c>
      <c r="I87" s="3" t="s">
        <v>73</v>
      </c>
      <c r="J87" s="3"/>
      <c r="K87" s="3" t="s">
        <v>36</v>
      </c>
      <c r="L87" s="3" t="s">
        <v>37</v>
      </c>
      <c r="M87" s="7">
        <v>2024</v>
      </c>
      <c r="N87" s="7">
        <v>10</v>
      </c>
      <c r="O87" s="3" t="s">
        <v>30</v>
      </c>
      <c r="P87" s="9" t="s">
        <v>544</v>
      </c>
      <c r="Q87" s="10">
        <f>P87/12</f>
        <v>2</v>
      </c>
      <c r="R87" s="10">
        <f>M87+Q87</f>
        <v>2026</v>
      </c>
      <c r="S87" s="10">
        <f>R87+Q87</f>
        <v>2028</v>
      </c>
      <c r="T87" s="3"/>
      <c r="U87" s="3"/>
      <c r="V87" s="3"/>
      <c r="W87" s="3"/>
      <c r="X87" s="3"/>
      <c r="Y87" s="3"/>
      <c r="Z87" s="3"/>
    </row>
    <row r="88" spans="1:26" x14ac:dyDescent="0.25">
      <c r="A88" s="4" t="str">
        <f>HYPERLINK("https://nddot-ixmultiasset.biprod.cloud/#/asset/inventory/nbibridges/1578", "0041-074.063")</f>
        <v>0041-074.063</v>
      </c>
      <c r="B88" s="5" t="s">
        <v>234</v>
      </c>
      <c r="C88" s="5" t="s">
        <v>220</v>
      </c>
      <c r="D88" s="5" t="s">
        <v>144</v>
      </c>
      <c r="E88" s="5" t="s">
        <v>23</v>
      </c>
      <c r="F88" s="5" t="s">
        <v>235</v>
      </c>
      <c r="G88" s="5" t="s">
        <v>25</v>
      </c>
      <c r="H88" s="5" t="s">
        <v>192</v>
      </c>
      <c r="I88" s="5" t="s">
        <v>27</v>
      </c>
      <c r="J88" s="5"/>
      <c r="K88" s="5" t="s">
        <v>36</v>
      </c>
      <c r="L88" s="5" t="s">
        <v>37</v>
      </c>
      <c r="M88" s="5">
        <v>2024</v>
      </c>
      <c r="N88" s="5">
        <v>10</v>
      </c>
      <c r="O88" s="5" t="s">
        <v>30</v>
      </c>
      <c r="P88" s="9" t="s">
        <v>544</v>
      </c>
      <c r="Q88" s="10">
        <f>P88/12</f>
        <v>2</v>
      </c>
      <c r="R88" s="10">
        <f>M88+Q88</f>
        <v>2026</v>
      </c>
      <c r="S88" s="10">
        <f>R88+Q88</f>
        <v>2028</v>
      </c>
      <c r="T88" s="5"/>
      <c r="U88" s="5"/>
      <c r="V88" s="5"/>
      <c r="W88" s="5"/>
      <c r="X88" s="5"/>
      <c r="Y88" s="5"/>
      <c r="Z88" s="5" t="s">
        <v>31</v>
      </c>
    </row>
    <row r="89" spans="1:26" x14ac:dyDescent="0.25">
      <c r="A89" s="2" t="str">
        <f>HYPERLINK("https://nddot-ixmultiasset.biprod.cloud/#/asset/inventory/nbibridges/1807", "0002-033.331  L")</f>
        <v>0002-033.331  L</v>
      </c>
      <c r="B89" s="3" t="s">
        <v>260</v>
      </c>
      <c r="C89" s="3" t="s">
        <v>33</v>
      </c>
      <c r="D89" s="3" t="s">
        <v>22</v>
      </c>
      <c r="E89" s="3" t="s">
        <v>23</v>
      </c>
      <c r="F89" s="3" t="s">
        <v>49</v>
      </c>
      <c r="G89" s="3" t="s">
        <v>25</v>
      </c>
      <c r="H89" s="3" t="s">
        <v>59</v>
      </c>
      <c r="I89" s="3" t="s">
        <v>73</v>
      </c>
      <c r="J89" s="3"/>
      <c r="K89" s="3" t="s">
        <v>36</v>
      </c>
      <c r="L89" s="3" t="s">
        <v>37</v>
      </c>
      <c r="M89" s="7">
        <v>2024</v>
      </c>
      <c r="N89" s="7">
        <v>10</v>
      </c>
      <c r="O89" s="3" t="s">
        <v>30</v>
      </c>
      <c r="P89" s="9" t="s">
        <v>544</v>
      </c>
      <c r="Q89" s="10">
        <f>P89/12</f>
        <v>2</v>
      </c>
      <c r="R89" s="10">
        <f>M89+Q89</f>
        <v>2026</v>
      </c>
      <c r="S89" s="10">
        <f>R89+Q89</f>
        <v>2028</v>
      </c>
      <c r="T89" s="3"/>
      <c r="U89" s="3"/>
      <c r="V89" s="3"/>
      <c r="W89" s="3"/>
      <c r="X89" s="3"/>
      <c r="Y89" s="3"/>
      <c r="Z89" s="3" t="s">
        <v>31</v>
      </c>
    </row>
    <row r="90" spans="1:26" x14ac:dyDescent="0.25">
      <c r="A90" s="4" t="str">
        <f>HYPERLINK("https://nddot-ixmultiasset.biprod.cloud/#/asset/inventory/nbibridges/1981", "0005-060.078")</f>
        <v>0005-060.078</v>
      </c>
      <c r="B90" s="5" t="s">
        <v>204</v>
      </c>
      <c r="C90" s="5" t="s">
        <v>48</v>
      </c>
      <c r="D90" s="5" t="s">
        <v>51</v>
      </c>
      <c r="E90" s="5" t="s">
        <v>23</v>
      </c>
      <c r="F90" s="5" t="s">
        <v>275</v>
      </c>
      <c r="G90" s="5" t="s">
        <v>25</v>
      </c>
      <c r="H90" s="5" t="s">
        <v>42</v>
      </c>
      <c r="I90" s="5" t="s">
        <v>43</v>
      </c>
      <c r="J90" s="5"/>
      <c r="K90" s="5" t="s">
        <v>36</v>
      </c>
      <c r="L90" s="5" t="s">
        <v>37</v>
      </c>
      <c r="M90" s="5">
        <v>2024</v>
      </c>
      <c r="N90" s="5">
        <v>10</v>
      </c>
      <c r="O90" s="5" t="s">
        <v>30</v>
      </c>
      <c r="P90" s="9" t="s">
        <v>544</v>
      </c>
      <c r="Q90" s="10">
        <f>P90/12</f>
        <v>2</v>
      </c>
      <c r="R90" s="10">
        <f>M90+Q90</f>
        <v>2026</v>
      </c>
      <c r="S90" s="10">
        <f>R90+Q90</f>
        <v>2028</v>
      </c>
      <c r="T90" s="5"/>
      <c r="U90" s="5"/>
      <c r="V90" s="5"/>
      <c r="W90" s="5"/>
      <c r="X90" s="5"/>
      <c r="Y90" s="5"/>
      <c r="Z90" s="5" t="s">
        <v>31</v>
      </c>
    </row>
    <row r="91" spans="1:26" x14ac:dyDescent="0.25">
      <c r="A91" s="2" t="str">
        <f>HYPERLINK("https://nddot-ixmultiasset.biprod.cloud/#/asset/inventory/nbibridges/2138", "0050-061.410")</f>
        <v>0050-061.410</v>
      </c>
      <c r="B91" s="3" t="s">
        <v>292</v>
      </c>
      <c r="C91" s="3" t="s">
        <v>48</v>
      </c>
      <c r="D91" s="3" t="s">
        <v>154</v>
      </c>
      <c r="E91" s="3" t="s">
        <v>23</v>
      </c>
      <c r="F91" s="3" t="s">
        <v>226</v>
      </c>
      <c r="G91" s="3" t="s">
        <v>25</v>
      </c>
      <c r="H91" s="3" t="s">
        <v>42</v>
      </c>
      <c r="I91" s="3" t="s">
        <v>43</v>
      </c>
      <c r="J91" s="3"/>
      <c r="K91" s="3" t="s">
        <v>36</v>
      </c>
      <c r="L91" s="3" t="s">
        <v>37</v>
      </c>
      <c r="M91" s="7">
        <v>2024</v>
      </c>
      <c r="N91" s="7">
        <v>10</v>
      </c>
      <c r="O91" s="3" t="s">
        <v>30</v>
      </c>
      <c r="P91" s="9" t="s">
        <v>544</v>
      </c>
      <c r="Q91" s="10">
        <f>P91/12</f>
        <v>2</v>
      </c>
      <c r="R91" s="10">
        <f>M91+Q91</f>
        <v>2026</v>
      </c>
      <c r="S91" s="10">
        <f>R91+Q91</f>
        <v>2028</v>
      </c>
      <c r="T91" s="3"/>
      <c r="U91" s="3"/>
      <c r="V91" s="3"/>
      <c r="W91" s="3"/>
      <c r="X91" s="3"/>
      <c r="Y91" s="3"/>
      <c r="Z91" s="3" t="s">
        <v>31</v>
      </c>
    </row>
    <row r="92" spans="1:26" x14ac:dyDescent="0.25">
      <c r="A92" s="4" t="str">
        <f>HYPERLINK("https://nddot-ixmultiasset.biprod.cloud/#/asset/inventory/nbibridges/2148", "0002-033.331  R")</f>
        <v>0002-033.331  R</v>
      </c>
      <c r="B92" s="5" t="s">
        <v>293</v>
      </c>
      <c r="C92" s="5" t="s">
        <v>33</v>
      </c>
      <c r="D92" s="5" t="s">
        <v>22</v>
      </c>
      <c r="E92" s="5" t="s">
        <v>23</v>
      </c>
      <c r="F92" s="5" t="s">
        <v>82</v>
      </c>
      <c r="G92" s="5" t="s">
        <v>25</v>
      </c>
      <c r="H92" s="5" t="s">
        <v>192</v>
      </c>
      <c r="I92" s="5" t="s">
        <v>27</v>
      </c>
      <c r="J92" s="5"/>
      <c r="K92" s="5" t="s">
        <v>36</v>
      </c>
      <c r="L92" s="5" t="s">
        <v>37</v>
      </c>
      <c r="M92" s="5">
        <v>2024</v>
      </c>
      <c r="N92" s="5">
        <v>10</v>
      </c>
      <c r="O92" s="5" t="s">
        <v>30</v>
      </c>
      <c r="P92" s="9" t="s">
        <v>544</v>
      </c>
      <c r="Q92" s="10">
        <f>P92/12</f>
        <v>2</v>
      </c>
      <c r="R92" s="10">
        <f>M92+Q92</f>
        <v>2026</v>
      </c>
      <c r="S92" s="10">
        <f>R92+Q92</f>
        <v>2028</v>
      </c>
      <c r="T92" s="5"/>
      <c r="U92" s="5"/>
      <c r="V92" s="5"/>
      <c r="W92" s="5"/>
      <c r="X92" s="5"/>
      <c r="Y92" s="5"/>
      <c r="Z92" s="5" t="s">
        <v>31</v>
      </c>
    </row>
    <row r="93" spans="1:26" x14ac:dyDescent="0.25">
      <c r="A93" s="4" t="str">
        <f>HYPERLINK("https://nddot-ixmultiasset.biprod.cloud/#/asset/inventory/nbibridges/2266", "0005-113.828")</f>
        <v>0005-113.828</v>
      </c>
      <c r="B93" s="5" t="s">
        <v>305</v>
      </c>
      <c r="C93" s="5" t="s">
        <v>220</v>
      </c>
      <c r="D93" s="5" t="s">
        <v>51</v>
      </c>
      <c r="E93" s="5" t="s">
        <v>23</v>
      </c>
      <c r="F93" s="5" t="s">
        <v>273</v>
      </c>
      <c r="G93" s="5" t="s">
        <v>25</v>
      </c>
      <c r="H93" s="5" t="s">
        <v>222</v>
      </c>
      <c r="I93" s="5" t="s">
        <v>73</v>
      </c>
      <c r="J93" s="5"/>
      <c r="K93" s="5" t="s">
        <v>36</v>
      </c>
      <c r="L93" s="5" t="s">
        <v>37</v>
      </c>
      <c r="M93" s="5">
        <v>2024</v>
      </c>
      <c r="N93" s="5">
        <v>10</v>
      </c>
      <c r="O93" s="5" t="s">
        <v>30</v>
      </c>
      <c r="P93" s="9" t="s">
        <v>544</v>
      </c>
      <c r="Q93" s="10">
        <f>P93/12</f>
        <v>2</v>
      </c>
      <c r="R93" s="10">
        <f>M93+Q93</f>
        <v>2026</v>
      </c>
      <c r="S93" s="10">
        <f>R93+Q93</f>
        <v>2028</v>
      </c>
      <c r="T93" s="5"/>
      <c r="U93" s="5"/>
      <c r="V93" s="5"/>
      <c r="W93" s="5"/>
      <c r="X93" s="5"/>
      <c r="Y93" s="5"/>
      <c r="Z93" s="5" t="s">
        <v>31</v>
      </c>
    </row>
    <row r="94" spans="1:26" x14ac:dyDescent="0.25">
      <c r="A94" s="2" t="str">
        <f>HYPERLINK("https://nddot-ixmultiasset.biprod.cloud/#/asset/inventory/nbibridges/2274", "0052-108.482")</f>
        <v>0052-108.482</v>
      </c>
      <c r="B94" s="3" t="s">
        <v>306</v>
      </c>
      <c r="C94" s="3" t="s">
        <v>48</v>
      </c>
      <c r="D94" s="3" t="s">
        <v>40</v>
      </c>
      <c r="E94" s="3" t="s">
        <v>23</v>
      </c>
      <c r="F94" s="3" t="s">
        <v>97</v>
      </c>
      <c r="G94" s="3" t="s">
        <v>25</v>
      </c>
      <c r="H94" s="3" t="s">
        <v>59</v>
      </c>
      <c r="I94" s="3" t="s">
        <v>43</v>
      </c>
      <c r="J94" s="3"/>
      <c r="K94" s="3" t="s">
        <v>36</v>
      </c>
      <c r="L94" s="3" t="s">
        <v>37</v>
      </c>
      <c r="M94" s="7">
        <v>2024</v>
      </c>
      <c r="N94" s="7">
        <v>10</v>
      </c>
      <c r="O94" s="3" t="s">
        <v>30</v>
      </c>
      <c r="P94" s="9" t="s">
        <v>544</v>
      </c>
      <c r="Q94" s="10">
        <f>P94/12</f>
        <v>2</v>
      </c>
      <c r="R94" s="10">
        <f>M94+Q94</f>
        <v>2026</v>
      </c>
      <c r="S94" s="10">
        <f>R94+Q94</f>
        <v>2028</v>
      </c>
      <c r="T94" s="3"/>
      <c r="U94" s="3"/>
      <c r="V94" s="3"/>
      <c r="W94" s="3"/>
      <c r="X94" s="3"/>
      <c r="Y94" s="3"/>
      <c r="Z94" s="3" t="s">
        <v>31</v>
      </c>
    </row>
    <row r="95" spans="1:26" x14ac:dyDescent="0.25">
      <c r="A95" s="2" t="str">
        <f>HYPERLINK("https://nddot-ixmultiasset.biprod.cloud/#/asset/inventory/nbibridges/2672", "0052-108.952")</f>
        <v>0052-108.952</v>
      </c>
      <c r="B95" s="3" t="s">
        <v>348</v>
      </c>
      <c r="C95" s="3" t="s">
        <v>48</v>
      </c>
      <c r="D95" s="3" t="s">
        <v>40</v>
      </c>
      <c r="E95" s="3" t="s">
        <v>23</v>
      </c>
      <c r="F95" s="3" t="s">
        <v>97</v>
      </c>
      <c r="G95" s="3" t="s">
        <v>25</v>
      </c>
      <c r="H95" s="3" t="s">
        <v>59</v>
      </c>
      <c r="I95" s="3" t="s">
        <v>43</v>
      </c>
      <c r="J95" s="3"/>
      <c r="K95" s="3" t="s">
        <v>36</v>
      </c>
      <c r="L95" s="3" t="s">
        <v>37</v>
      </c>
      <c r="M95" s="7">
        <v>2024</v>
      </c>
      <c r="N95" s="7">
        <v>10</v>
      </c>
      <c r="O95" s="3" t="s">
        <v>30</v>
      </c>
      <c r="P95" s="9" t="s">
        <v>544</v>
      </c>
      <c r="Q95" s="10">
        <f>P95/12</f>
        <v>2</v>
      </c>
      <c r="R95" s="10">
        <f>M95+Q95</f>
        <v>2026</v>
      </c>
      <c r="S95" s="10">
        <f>R95+Q95</f>
        <v>2028</v>
      </c>
      <c r="T95" s="3"/>
      <c r="U95" s="3"/>
      <c r="V95" s="3"/>
      <c r="W95" s="3"/>
      <c r="X95" s="3"/>
      <c r="Y95" s="3"/>
      <c r="Z95" s="3" t="s">
        <v>31</v>
      </c>
    </row>
    <row r="96" spans="1:26" x14ac:dyDescent="0.25">
      <c r="A96" s="4" t="str">
        <f>HYPERLINK("https://nddot-ixmultiasset.biprod.cloud/#/asset/inventory/nbibridges/2939", "0052-108.957")</f>
        <v>0052-108.957</v>
      </c>
      <c r="B96" s="5" t="s">
        <v>360</v>
      </c>
      <c r="C96" s="5" t="s">
        <v>48</v>
      </c>
      <c r="D96" s="5" t="s">
        <v>40</v>
      </c>
      <c r="E96" s="5" t="s">
        <v>23</v>
      </c>
      <c r="F96" s="5" t="s">
        <v>97</v>
      </c>
      <c r="G96" s="5" t="s">
        <v>25</v>
      </c>
      <c r="H96" s="5" t="s">
        <v>59</v>
      </c>
      <c r="I96" s="5" t="s">
        <v>43</v>
      </c>
      <c r="J96" s="5"/>
      <c r="K96" s="5" t="s">
        <v>36</v>
      </c>
      <c r="L96" s="5" t="s">
        <v>37</v>
      </c>
      <c r="M96" s="5">
        <v>2024</v>
      </c>
      <c r="N96" s="5">
        <v>10</v>
      </c>
      <c r="O96" s="5" t="s">
        <v>30</v>
      </c>
      <c r="P96" s="9" t="s">
        <v>544</v>
      </c>
      <c r="Q96" s="10">
        <f>P96/12</f>
        <v>2</v>
      </c>
      <c r="R96" s="10">
        <f>M96+Q96</f>
        <v>2026</v>
      </c>
      <c r="S96" s="10">
        <f>R96+Q96</f>
        <v>2028</v>
      </c>
      <c r="T96" s="5"/>
      <c r="U96" s="5"/>
      <c r="V96" s="5"/>
      <c r="W96" s="5"/>
      <c r="X96" s="5"/>
      <c r="Y96" s="5"/>
      <c r="Z96" s="5" t="s">
        <v>31</v>
      </c>
    </row>
    <row r="97" spans="1:26" x14ac:dyDescent="0.25">
      <c r="A97" s="2" t="str">
        <f>HYPERLINK("https://nddot-ixmultiasset.biprod.cloud/#/asset/inventory/nbibridges/3059", "0050-065.716")</f>
        <v>0050-065.716</v>
      </c>
      <c r="B97" s="3" t="s">
        <v>366</v>
      </c>
      <c r="C97" s="3" t="s">
        <v>48</v>
      </c>
      <c r="D97" s="3" t="s">
        <v>154</v>
      </c>
      <c r="E97" s="3" t="s">
        <v>23</v>
      </c>
      <c r="F97" s="3" t="s">
        <v>226</v>
      </c>
      <c r="G97" s="3" t="s">
        <v>25</v>
      </c>
      <c r="H97" s="3" t="s">
        <v>42</v>
      </c>
      <c r="I97" s="3" t="s">
        <v>43</v>
      </c>
      <c r="J97" s="3"/>
      <c r="K97" s="3" t="s">
        <v>36</v>
      </c>
      <c r="L97" s="3" t="s">
        <v>37</v>
      </c>
      <c r="M97" s="7">
        <v>2024</v>
      </c>
      <c r="N97" s="7">
        <v>10</v>
      </c>
      <c r="O97" s="3" t="s">
        <v>30</v>
      </c>
      <c r="P97" s="9" t="s">
        <v>544</v>
      </c>
      <c r="Q97" s="10">
        <f>P97/12</f>
        <v>2</v>
      </c>
      <c r="R97" s="10">
        <f>M97+Q97</f>
        <v>2026</v>
      </c>
      <c r="S97" s="10">
        <f>R97+Q97</f>
        <v>2028</v>
      </c>
      <c r="T97" s="3"/>
      <c r="U97" s="3"/>
      <c r="V97" s="3"/>
      <c r="W97" s="3"/>
      <c r="X97" s="3"/>
      <c r="Y97" s="3"/>
      <c r="Z97" s="3" t="s">
        <v>31</v>
      </c>
    </row>
    <row r="98" spans="1:26" x14ac:dyDescent="0.25">
      <c r="A98" s="2" t="str">
        <f>HYPERLINK("https://nddot-ixmultiasset.biprod.cloud/#/asset/inventory/nbibridges/3110", "0050-076.347")</f>
        <v>0050-076.347</v>
      </c>
      <c r="B98" s="3" t="s">
        <v>368</v>
      </c>
      <c r="C98" s="3" t="s">
        <v>48</v>
      </c>
      <c r="D98" s="3" t="s">
        <v>154</v>
      </c>
      <c r="E98" s="3" t="s">
        <v>23</v>
      </c>
      <c r="F98" s="3" t="s">
        <v>104</v>
      </c>
      <c r="G98" s="3" t="s">
        <v>25</v>
      </c>
      <c r="H98" s="3" t="s">
        <v>59</v>
      </c>
      <c r="I98" s="3" t="s">
        <v>43</v>
      </c>
      <c r="J98" s="3"/>
      <c r="K98" s="3" t="s">
        <v>36</v>
      </c>
      <c r="L98" s="3" t="s">
        <v>37</v>
      </c>
      <c r="M98" s="7">
        <v>2024</v>
      </c>
      <c r="N98" s="7">
        <v>10</v>
      </c>
      <c r="O98" s="3" t="s">
        <v>30</v>
      </c>
      <c r="P98" s="9" t="s">
        <v>544</v>
      </c>
      <c r="Q98" s="10">
        <f>P98/12</f>
        <v>2</v>
      </c>
      <c r="R98" s="10">
        <f>M98+Q98</f>
        <v>2026</v>
      </c>
      <c r="S98" s="10">
        <f>R98+Q98</f>
        <v>2028</v>
      </c>
      <c r="T98" s="3"/>
      <c r="U98" s="3"/>
      <c r="V98" s="3"/>
      <c r="W98" s="3"/>
      <c r="X98" s="3"/>
      <c r="Y98" s="3"/>
      <c r="Z98" s="3" t="s">
        <v>31</v>
      </c>
    </row>
    <row r="99" spans="1:26" x14ac:dyDescent="0.25">
      <c r="A99" s="2" t="str">
        <f>HYPERLINK("https://nddot-ixmultiasset.biprod.cloud/#/asset/inventory/nbibridges/3212", "0083-233.213")</f>
        <v>0083-233.213</v>
      </c>
      <c r="B99" s="3" t="s">
        <v>371</v>
      </c>
      <c r="C99" s="3" t="s">
        <v>165</v>
      </c>
      <c r="D99" s="3" t="s">
        <v>182</v>
      </c>
      <c r="E99" s="3" t="s">
        <v>23</v>
      </c>
      <c r="F99" s="3" t="s">
        <v>52</v>
      </c>
      <c r="G99" s="3" t="s">
        <v>25</v>
      </c>
      <c r="H99" s="3" t="s">
        <v>167</v>
      </c>
      <c r="I99" s="3" t="s">
        <v>105</v>
      </c>
      <c r="J99" s="3"/>
      <c r="K99" s="3" t="s">
        <v>36</v>
      </c>
      <c r="L99" s="3" t="s">
        <v>37</v>
      </c>
      <c r="M99" s="7">
        <v>2024</v>
      </c>
      <c r="N99" s="7">
        <v>10</v>
      </c>
      <c r="O99" s="3" t="s">
        <v>30</v>
      </c>
      <c r="P99" s="9" t="s">
        <v>544</v>
      </c>
      <c r="Q99" s="10">
        <f>P99/12</f>
        <v>2</v>
      </c>
      <c r="R99" s="10">
        <f>M99+Q99</f>
        <v>2026</v>
      </c>
      <c r="S99" s="10">
        <f>R99+Q99</f>
        <v>2028</v>
      </c>
      <c r="T99" s="3"/>
      <c r="U99" s="3"/>
      <c r="V99" s="3"/>
      <c r="W99" s="3"/>
      <c r="X99" s="3"/>
      <c r="Y99" s="3"/>
      <c r="Z99" s="3" t="s">
        <v>31</v>
      </c>
    </row>
    <row r="100" spans="1:26" x14ac:dyDescent="0.25">
      <c r="A100" s="4" t="str">
        <f>HYPERLINK("https://nddot-ixmultiasset.biprod.cloud/#/asset/inventory/nbibridges/3230", "0002-057.038")</f>
        <v>0002-057.038</v>
      </c>
      <c r="B100" s="5" t="s">
        <v>372</v>
      </c>
      <c r="C100" s="5" t="s">
        <v>48</v>
      </c>
      <c r="D100" s="5" t="s">
        <v>22</v>
      </c>
      <c r="E100" s="5" t="s">
        <v>23</v>
      </c>
      <c r="F100" s="5" t="s">
        <v>204</v>
      </c>
      <c r="G100" s="5" t="s">
        <v>25</v>
      </c>
      <c r="H100" s="5" t="s">
        <v>42</v>
      </c>
      <c r="I100" s="5" t="s">
        <v>43</v>
      </c>
      <c r="J100" s="5"/>
      <c r="K100" s="5" t="s">
        <v>36</v>
      </c>
      <c r="L100" s="5" t="s">
        <v>37</v>
      </c>
      <c r="M100" s="5">
        <v>2024</v>
      </c>
      <c r="N100" s="5">
        <v>10</v>
      </c>
      <c r="O100" s="5" t="s">
        <v>30</v>
      </c>
      <c r="P100" s="9" t="s">
        <v>544</v>
      </c>
      <c r="Q100" s="10">
        <f>P100/12</f>
        <v>2</v>
      </c>
      <c r="R100" s="10">
        <f>M100+Q100</f>
        <v>2026</v>
      </c>
      <c r="S100" s="10">
        <f>R100+Q100</f>
        <v>2028</v>
      </c>
      <c r="T100" s="5"/>
      <c r="U100" s="5"/>
      <c r="V100" s="5"/>
      <c r="W100" s="5"/>
      <c r="X100" s="5"/>
      <c r="Y100" s="5"/>
      <c r="Z100" s="5" t="s">
        <v>31</v>
      </c>
    </row>
    <row r="101" spans="1:26" x14ac:dyDescent="0.25">
      <c r="A101" s="2" t="str">
        <f>HYPERLINK("https://nddot-ixmultiasset.biprod.cloud/#/asset/inventory/nbibridges/3234", "0052-070.438")</f>
        <v>0052-070.438</v>
      </c>
      <c r="B101" s="3" t="s">
        <v>373</v>
      </c>
      <c r="C101" s="3" t="s">
        <v>374</v>
      </c>
      <c r="D101" s="3" t="s">
        <v>40</v>
      </c>
      <c r="E101" s="3" t="s">
        <v>23</v>
      </c>
      <c r="F101" s="3" t="s">
        <v>375</v>
      </c>
      <c r="G101" s="3" t="s">
        <v>25</v>
      </c>
      <c r="H101" s="3" t="s">
        <v>42</v>
      </c>
      <c r="I101" s="3" t="s">
        <v>43</v>
      </c>
      <c r="J101" s="3"/>
      <c r="K101" s="3" t="s">
        <v>36</v>
      </c>
      <c r="L101" s="3" t="s">
        <v>37</v>
      </c>
      <c r="M101" s="7">
        <v>2024</v>
      </c>
      <c r="N101" s="7">
        <v>10</v>
      </c>
      <c r="O101" s="3" t="s">
        <v>30</v>
      </c>
      <c r="P101" s="9" t="s">
        <v>544</v>
      </c>
      <c r="Q101" s="10">
        <f>P101/12</f>
        <v>2</v>
      </c>
      <c r="R101" s="10">
        <f>M101+Q101</f>
        <v>2026</v>
      </c>
      <c r="S101" s="10">
        <f>R101+Q101</f>
        <v>2028</v>
      </c>
      <c r="T101" s="3"/>
      <c r="U101" s="3"/>
      <c r="V101" s="3"/>
      <c r="W101" s="3"/>
      <c r="X101" s="3"/>
      <c r="Y101" s="3"/>
      <c r="Z101" s="3" t="s">
        <v>31</v>
      </c>
    </row>
    <row r="102" spans="1:26" x14ac:dyDescent="0.25">
      <c r="A102" s="4" t="str">
        <f>HYPERLINK("https://nddot-ixmultiasset.biprod.cloud/#/asset/inventory/nbibridges/3247", "0002-073.218  L")</f>
        <v>0002-073.218  L</v>
      </c>
      <c r="B102" s="5" t="s">
        <v>376</v>
      </c>
      <c r="C102" s="5" t="s">
        <v>286</v>
      </c>
      <c r="D102" s="5" t="s">
        <v>22</v>
      </c>
      <c r="E102" s="5" t="s">
        <v>23</v>
      </c>
      <c r="F102" s="5" t="s">
        <v>333</v>
      </c>
      <c r="G102" s="5" t="s">
        <v>25</v>
      </c>
      <c r="H102" s="5" t="s">
        <v>192</v>
      </c>
      <c r="I102" s="5" t="s">
        <v>27</v>
      </c>
      <c r="J102" s="5"/>
      <c r="K102" s="5" t="s">
        <v>36</v>
      </c>
      <c r="L102" s="5" t="s">
        <v>37</v>
      </c>
      <c r="M102" s="5">
        <v>2024</v>
      </c>
      <c r="N102" s="5">
        <v>10</v>
      </c>
      <c r="O102" s="5" t="s">
        <v>30</v>
      </c>
      <c r="P102" s="9" t="s">
        <v>544</v>
      </c>
      <c r="Q102" s="10">
        <f>P102/12</f>
        <v>2</v>
      </c>
      <c r="R102" s="10">
        <f>M102+Q102</f>
        <v>2026</v>
      </c>
      <c r="S102" s="10">
        <f>R102+Q102</f>
        <v>2028</v>
      </c>
      <c r="T102" s="5"/>
      <c r="U102" s="5"/>
      <c r="V102" s="5"/>
      <c r="W102" s="5"/>
      <c r="X102" s="5"/>
      <c r="Y102" s="5"/>
      <c r="Z102" s="5" t="s">
        <v>31</v>
      </c>
    </row>
    <row r="103" spans="1:26" x14ac:dyDescent="0.25">
      <c r="A103" s="2" t="str">
        <f>HYPERLINK("https://nddot-ixmultiasset.biprod.cloud/#/asset/inventory/nbibridges/3264", "0052-111.746")</f>
        <v>0052-111.746</v>
      </c>
      <c r="B103" s="3" t="s">
        <v>382</v>
      </c>
      <c r="C103" s="3" t="s">
        <v>48</v>
      </c>
      <c r="D103" s="3" t="s">
        <v>40</v>
      </c>
      <c r="E103" s="3" t="s">
        <v>23</v>
      </c>
      <c r="F103" s="3" t="s">
        <v>97</v>
      </c>
      <c r="G103" s="3" t="s">
        <v>25</v>
      </c>
      <c r="H103" s="3" t="s">
        <v>59</v>
      </c>
      <c r="I103" s="3" t="s">
        <v>43</v>
      </c>
      <c r="J103" s="3"/>
      <c r="K103" s="3" t="s">
        <v>36</v>
      </c>
      <c r="L103" s="3" t="s">
        <v>37</v>
      </c>
      <c r="M103" s="7">
        <v>2024</v>
      </c>
      <c r="N103" s="7">
        <v>10</v>
      </c>
      <c r="O103" s="3" t="s">
        <v>30</v>
      </c>
      <c r="P103" s="9" t="s">
        <v>544</v>
      </c>
      <c r="Q103" s="10">
        <f>P103/12</f>
        <v>2</v>
      </c>
      <c r="R103" s="10">
        <f>M103+Q103</f>
        <v>2026</v>
      </c>
      <c r="S103" s="10">
        <f>R103+Q103</f>
        <v>2028</v>
      </c>
      <c r="T103" s="3"/>
      <c r="U103" s="3"/>
      <c r="V103" s="3"/>
      <c r="W103" s="3"/>
      <c r="X103" s="3"/>
      <c r="Y103" s="3"/>
      <c r="Z103" s="3" t="s">
        <v>31</v>
      </c>
    </row>
    <row r="104" spans="1:26" x14ac:dyDescent="0.25">
      <c r="A104" s="4" t="str">
        <f>HYPERLINK("https://nddot-ixmultiasset.biprod.cloud/#/asset/inventory/nbibridges/3510", "0028-070.479")</f>
        <v>0028-070.479</v>
      </c>
      <c r="B104" s="5" t="s">
        <v>398</v>
      </c>
      <c r="C104" s="5" t="s">
        <v>399</v>
      </c>
      <c r="D104" s="5" t="s">
        <v>347</v>
      </c>
      <c r="E104" s="5" t="s">
        <v>23</v>
      </c>
      <c r="F104" s="5" t="s">
        <v>400</v>
      </c>
      <c r="G104" s="5" t="s">
        <v>25</v>
      </c>
      <c r="H104" s="5" t="s">
        <v>192</v>
      </c>
      <c r="I104" s="5" t="s">
        <v>27</v>
      </c>
      <c r="J104" s="5"/>
      <c r="K104" s="5" t="s">
        <v>36</v>
      </c>
      <c r="L104" s="5" t="s">
        <v>37</v>
      </c>
      <c r="M104" s="5">
        <v>2024</v>
      </c>
      <c r="N104" s="5">
        <v>10</v>
      </c>
      <c r="O104" s="5" t="s">
        <v>30</v>
      </c>
      <c r="P104" s="9" t="s">
        <v>544</v>
      </c>
      <c r="Q104" s="10">
        <f>P104/12</f>
        <v>2</v>
      </c>
      <c r="R104" s="10">
        <f>M104+Q104</f>
        <v>2026</v>
      </c>
      <c r="S104" s="10">
        <f>R104+Q104</f>
        <v>2028</v>
      </c>
      <c r="T104" s="5"/>
      <c r="U104" s="5"/>
      <c r="V104" s="5"/>
      <c r="W104" s="5"/>
      <c r="X104" s="5"/>
      <c r="Y104" s="5"/>
      <c r="Z104" s="5" t="s">
        <v>31</v>
      </c>
    </row>
    <row r="105" spans="1:26" x14ac:dyDescent="0.25">
      <c r="A105" s="2" t="str">
        <f>HYPERLINK("https://nddot-ixmultiasset.biprod.cloud/#/asset/inventory/nbibridges/3519", "0083-256.607")</f>
        <v>0083-256.607</v>
      </c>
      <c r="B105" s="3" t="s">
        <v>401</v>
      </c>
      <c r="C105" s="3" t="s">
        <v>48</v>
      </c>
      <c r="D105" s="3" t="s">
        <v>182</v>
      </c>
      <c r="E105" s="3" t="s">
        <v>23</v>
      </c>
      <c r="F105" s="3" t="s">
        <v>160</v>
      </c>
      <c r="G105" s="3" t="s">
        <v>25</v>
      </c>
      <c r="H105" s="3" t="s">
        <v>42</v>
      </c>
      <c r="I105" s="3" t="s">
        <v>43</v>
      </c>
      <c r="J105" s="3"/>
      <c r="K105" s="3" t="s">
        <v>36</v>
      </c>
      <c r="L105" s="3" t="s">
        <v>37</v>
      </c>
      <c r="M105" s="7">
        <v>2024</v>
      </c>
      <c r="N105" s="7">
        <v>10</v>
      </c>
      <c r="O105" s="3" t="s">
        <v>30</v>
      </c>
      <c r="P105" s="9" t="s">
        <v>544</v>
      </c>
      <c r="Q105" s="10">
        <f>P105/12</f>
        <v>2</v>
      </c>
      <c r="R105" s="10">
        <f>M105+Q105</f>
        <v>2026</v>
      </c>
      <c r="S105" s="10">
        <f>R105+Q105</f>
        <v>2028</v>
      </c>
      <c r="T105" s="3"/>
      <c r="U105" s="3"/>
      <c r="V105" s="3"/>
      <c r="W105" s="3"/>
      <c r="X105" s="3"/>
      <c r="Y105" s="3"/>
      <c r="Z105" s="3" t="s">
        <v>31</v>
      </c>
    </row>
    <row r="106" spans="1:26" x14ac:dyDescent="0.25">
      <c r="A106" s="2" t="str">
        <f>HYPERLINK("https://nddot-ixmultiasset.biprod.cloud/#/asset/inventory/nbibridges/3558", "0052-014.579")</f>
        <v>0052-014.579</v>
      </c>
      <c r="B106" s="3" t="s">
        <v>403</v>
      </c>
      <c r="C106" s="3" t="s">
        <v>404</v>
      </c>
      <c r="D106" s="3" t="s">
        <v>40</v>
      </c>
      <c r="E106" s="3" t="s">
        <v>23</v>
      </c>
      <c r="F106" s="3" t="s">
        <v>237</v>
      </c>
      <c r="G106" s="3" t="s">
        <v>25</v>
      </c>
      <c r="H106" s="3" t="s">
        <v>192</v>
      </c>
      <c r="I106" s="3" t="s">
        <v>73</v>
      </c>
      <c r="J106" s="3"/>
      <c r="K106" s="3" t="s">
        <v>36</v>
      </c>
      <c r="L106" s="3" t="s">
        <v>37</v>
      </c>
      <c r="M106" s="7">
        <v>2024</v>
      </c>
      <c r="N106" s="7">
        <v>10</v>
      </c>
      <c r="O106" s="3" t="s">
        <v>30</v>
      </c>
      <c r="P106" s="9" t="s">
        <v>544</v>
      </c>
      <c r="Q106" s="10">
        <f>P106/12</f>
        <v>2</v>
      </c>
      <c r="R106" s="10">
        <f>M106+Q106</f>
        <v>2026</v>
      </c>
      <c r="S106" s="10">
        <f>R106+Q106</f>
        <v>2028</v>
      </c>
      <c r="T106" s="3"/>
      <c r="U106" s="3"/>
      <c r="V106" s="3"/>
      <c r="W106" s="3"/>
      <c r="X106" s="3"/>
      <c r="Y106" s="3"/>
      <c r="Z106" s="3"/>
    </row>
    <row r="107" spans="1:26" x14ac:dyDescent="0.25">
      <c r="A107" s="2" t="str">
        <f>HYPERLINK("https://nddot-ixmultiasset.biprod.cloud/#/asset/inventory/nbibridges/3710", "0028-090.381")</f>
        <v>0028-090.381</v>
      </c>
      <c r="B107" s="3" t="s">
        <v>418</v>
      </c>
      <c r="C107" s="3" t="s">
        <v>419</v>
      </c>
      <c r="D107" s="3" t="s">
        <v>347</v>
      </c>
      <c r="E107" s="3" t="s">
        <v>23</v>
      </c>
      <c r="F107" s="3" t="s">
        <v>420</v>
      </c>
      <c r="G107" s="3" t="s">
        <v>25</v>
      </c>
      <c r="H107" s="3" t="s">
        <v>59</v>
      </c>
      <c r="I107" s="3" t="s">
        <v>43</v>
      </c>
      <c r="J107" s="3"/>
      <c r="K107" s="3" t="s">
        <v>36</v>
      </c>
      <c r="L107" s="3" t="s">
        <v>37</v>
      </c>
      <c r="M107" s="7">
        <v>2024</v>
      </c>
      <c r="N107" s="7">
        <v>10</v>
      </c>
      <c r="O107" s="3" t="s">
        <v>30</v>
      </c>
      <c r="P107" s="9" t="s">
        <v>544</v>
      </c>
      <c r="Q107" s="10">
        <f>P107/12</f>
        <v>2</v>
      </c>
      <c r="R107" s="10">
        <f>M107+Q107</f>
        <v>2026</v>
      </c>
      <c r="S107" s="10">
        <f>R107+Q107</f>
        <v>2028</v>
      </c>
      <c r="T107" s="3"/>
      <c r="U107" s="3"/>
      <c r="V107" s="3"/>
      <c r="W107" s="3"/>
      <c r="X107" s="3"/>
      <c r="Y107" s="3"/>
      <c r="Z107" s="3" t="s">
        <v>31</v>
      </c>
    </row>
    <row r="108" spans="1:26" x14ac:dyDescent="0.25">
      <c r="A108" s="2" t="str">
        <f>HYPERLINK("https://nddot-ixmultiasset.biprod.cloud/#/asset/inventory/nbibridges/3712", "0052-075.032")</f>
        <v>0052-075.032</v>
      </c>
      <c r="B108" s="3" t="s">
        <v>426</v>
      </c>
      <c r="C108" s="3" t="s">
        <v>427</v>
      </c>
      <c r="D108" s="3" t="s">
        <v>40</v>
      </c>
      <c r="E108" s="3" t="s">
        <v>23</v>
      </c>
      <c r="F108" s="3" t="s">
        <v>237</v>
      </c>
      <c r="G108" s="3" t="s">
        <v>25</v>
      </c>
      <c r="H108" s="3" t="s">
        <v>42</v>
      </c>
      <c r="I108" s="3" t="s">
        <v>43</v>
      </c>
      <c r="J108" s="3"/>
      <c r="K108" s="3" t="s">
        <v>36</v>
      </c>
      <c r="L108" s="3" t="s">
        <v>37</v>
      </c>
      <c r="M108" s="7">
        <v>2024</v>
      </c>
      <c r="N108" s="7">
        <v>10</v>
      </c>
      <c r="O108" s="3" t="s">
        <v>30</v>
      </c>
      <c r="P108" s="9" t="s">
        <v>544</v>
      </c>
      <c r="Q108" s="10">
        <f>P108/12</f>
        <v>2</v>
      </c>
      <c r="R108" s="10">
        <f>M108+Q108</f>
        <v>2026</v>
      </c>
      <c r="S108" s="10">
        <f>R108+Q108</f>
        <v>2028</v>
      </c>
      <c r="T108" s="3"/>
      <c r="U108" s="3"/>
      <c r="V108" s="3"/>
      <c r="W108" s="3"/>
      <c r="X108" s="3"/>
      <c r="Y108" s="3"/>
      <c r="Z108" s="3" t="s">
        <v>31</v>
      </c>
    </row>
    <row r="109" spans="1:26" x14ac:dyDescent="0.25">
      <c r="A109" s="4" t="str">
        <f>HYPERLINK("https://nddot-ixmultiasset.biprod.cloud/#/asset/inventory/nbibridges/3726", "0002-073.218  R")</f>
        <v>0002-073.218  R</v>
      </c>
      <c r="B109" s="5" t="s">
        <v>428</v>
      </c>
      <c r="C109" s="5" t="s">
        <v>286</v>
      </c>
      <c r="D109" s="5" t="s">
        <v>22</v>
      </c>
      <c r="E109" s="5" t="s">
        <v>23</v>
      </c>
      <c r="F109" s="5" t="s">
        <v>237</v>
      </c>
      <c r="G109" s="5" t="s">
        <v>25</v>
      </c>
      <c r="H109" s="5" t="s">
        <v>192</v>
      </c>
      <c r="I109" s="5" t="s">
        <v>73</v>
      </c>
      <c r="J109" s="5"/>
      <c r="K109" s="5" t="s">
        <v>36</v>
      </c>
      <c r="L109" s="5" t="s">
        <v>37</v>
      </c>
      <c r="M109" s="5">
        <v>2024</v>
      </c>
      <c r="N109" s="5">
        <v>10</v>
      </c>
      <c r="O109" s="5" t="s">
        <v>30</v>
      </c>
      <c r="P109" s="9" t="s">
        <v>544</v>
      </c>
      <c r="Q109" s="10">
        <f>P109/12</f>
        <v>2</v>
      </c>
      <c r="R109" s="10">
        <f>M109+Q109</f>
        <v>2026</v>
      </c>
      <c r="S109" s="10">
        <f>R109+Q109</f>
        <v>2028</v>
      </c>
      <c r="T109" s="5"/>
      <c r="U109" s="5"/>
      <c r="V109" s="5"/>
      <c r="W109" s="5"/>
      <c r="X109" s="5"/>
      <c r="Y109" s="5"/>
      <c r="Z109" s="5" t="s">
        <v>31</v>
      </c>
    </row>
    <row r="110" spans="1:26" x14ac:dyDescent="0.25">
      <c r="A110" s="4" t="str">
        <f>HYPERLINK("https://nddot-ixmultiasset.biprod.cloud/#/asset/inventory/nbibridges/3846", "0083-248.343")</f>
        <v>0083-248.343</v>
      </c>
      <c r="B110" s="5" t="s">
        <v>441</v>
      </c>
      <c r="C110" s="5" t="s">
        <v>48</v>
      </c>
      <c r="D110" s="5" t="s">
        <v>182</v>
      </c>
      <c r="E110" s="5" t="s">
        <v>23</v>
      </c>
      <c r="F110" s="5" t="s">
        <v>393</v>
      </c>
      <c r="G110" s="5" t="s">
        <v>25</v>
      </c>
      <c r="H110" s="5" t="s">
        <v>42</v>
      </c>
      <c r="I110" s="5" t="s">
        <v>43</v>
      </c>
      <c r="J110" s="5"/>
      <c r="K110" s="5" t="s">
        <v>36</v>
      </c>
      <c r="L110" s="5" t="s">
        <v>37</v>
      </c>
      <c r="M110" s="5">
        <v>2024</v>
      </c>
      <c r="N110" s="5">
        <v>10</v>
      </c>
      <c r="O110" s="5" t="s">
        <v>30</v>
      </c>
      <c r="P110" s="9" t="s">
        <v>544</v>
      </c>
      <c r="Q110" s="10">
        <f>P110/12</f>
        <v>2</v>
      </c>
      <c r="R110" s="10">
        <f>M110+Q110</f>
        <v>2026</v>
      </c>
      <c r="S110" s="10">
        <f>R110+Q110</f>
        <v>2028</v>
      </c>
      <c r="T110" s="5"/>
      <c r="U110" s="5"/>
      <c r="V110" s="5"/>
      <c r="W110" s="5"/>
      <c r="X110" s="5"/>
      <c r="Y110" s="5"/>
      <c r="Z110" s="5" t="s">
        <v>31</v>
      </c>
    </row>
    <row r="111" spans="1:26" x14ac:dyDescent="0.25">
      <c r="A111" s="4" t="str">
        <f>HYPERLINK("https://nddot-ixmultiasset.biprod.cloud/#/asset/inventory/nbibridges/3891", "0040-003.602")</f>
        <v>0040-003.602</v>
      </c>
      <c r="B111" s="5" t="s">
        <v>445</v>
      </c>
      <c r="C111" s="5" t="s">
        <v>446</v>
      </c>
      <c r="D111" s="5" t="s">
        <v>447</v>
      </c>
      <c r="E111" s="5" t="s">
        <v>23</v>
      </c>
      <c r="F111" s="5" t="s">
        <v>400</v>
      </c>
      <c r="G111" s="5" t="s">
        <v>25</v>
      </c>
      <c r="H111" s="5" t="s">
        <v>192</v>
      </c>
      <c r="I111" s="5" t="s">
        <v>27</v>
      </c>
      <c r="J111" s="5"/>
      <c r="K111" s="5" t="s">
        <v>36</v>
      </c>
      <c r="L111" s="5" t="s">
        <v>37</v>
      </c>
      <c r="M111" s="5">
        <v>2024</v>
      </c>
      <c r="N111" s="5">
        <v>10</v>
      </c>
      <c r="O111" s="5" t="s">
        <v>30</v>
      </c>
      <c r="P111" s="9" t="s">
        <v>544</v>
      </c>
      <c r="Q111" s="10">
        <f>P111/12</f>
        <v>2</v>
      </c>
      <c r="R111" s="10">
        <f>M111+Q111</f>
        <v>2026</v>
      </c>
      <c r="S111" s="10">
        <f>R111+Q111</f>
        <v>2028</v>
      </c>
      <c r="T111" s="5"/>
      <c r="U111" s="5"/>
      <c r="V111" s="5"/>
      <c r="W111" s="5"/>
      <c r="X111" s="5"/>
      <c r="Y111" s="5"/>
      <c r="Z111" s="5" t="s">
        <v>31</v>
      </c>
    </row>
    <row r="112" spans="1:26" x14ac:dyDescent="0.25">
      <c r="A112" s="4" t="str">
        <f>HYPERLINK("https://nddot-ixmultiasset.biprod.cloud/#/asset/inventory/nbibridges/3934", "0040-058.713")</f>
        <v>0040-058.713</v>
      </c>
      <c r="B112" s="5" t="s">
        <v>453</v>
      </c>
      <c r="C112" s="5" t="s">
        <v>48</v>
      </c>
      <c r="D112" s="5" t="s">
        <v>447</v>
      </c>
      <c r="E112" s="5" t="s">
        <v>23</v>
      </c>
      <c r="F112" s="5" t="s">
        <v>454</v>
      </c>
      <c r="G112" s="5" t="s">
        <v>25</v>
      </c>
      <c r="H112" s="5" t="s">
        <v>42</v>
      </c>
      <c r="I112" s="5" t="s">
        <v>43</v>
      </c>
      <c r="J112" s="5"/>
      <c r="K112" s="5" t="s">
        <v>36</v>
      </c>
      <c r="L112" s="5" t="s">
        <v>37</v>
      </c>
      <c r="M112" s="5">
        <v>2024</v>
      </c>
      <c r="N112" s="5">
        <v>10</v>
      </c>
      <c r="O112" s="5" t="s">
        <v>30</v>
      </c>
      <c r="P112" s="9" t="s">
        <v>544</v>
      </c>
      <c r="Q112" s="10">
        <f>P112/12</f>
        <v>2</v>
      </c>
      <c r="R112" s="10">
        <f>M112+Q112</f>
        <v>2026</v>
      </c>
      <c r="S112" s="10">
        <f>R112+Q112</f>
        <v>2028</v>
      </c>
      <c r="T112" s="5"/>
      <c r="U112" s="5"/>
      <c r="V112" s="5"/>
      <c r="W112" s="5"/>
      <c r="X112" s="5"/>
      <c r="Y112" s="5"/>
      <c r="Z112" s="5" t="s">
        <v>31</v>
      </c>
    </row>
    <row r="113" spans="1:26" x14ac:dyDescent="0.25">
      <c r="A113" s="4" t="str">
        <f>HYPERLINK("https://nddot-ixmultiasset.biprod.cloud/#/asset/inventory/nbibridges/3954", "0256-015.977")</f>
        <v>0256-015.977</v>
      </c>
      <c r="B113" s="5" t="s">
        <v>456</v>
      </c>
      <c r="C113" s="5" t="s">
        <v>457</v>
      </c>
      <c r="D113" s="5" t="s">
        <v>458</v>
      </c>
      <c r="E113" s="5" t="s">
        <v>23</v>
      </c>
      <c r="F113" s="5" t="s">
        <v>459</v>
      </c>
      <c r="G113" s="5" t="s">
        <v>25</v>
      </c>
      <c r="H113" s="5" t="s">
        <v>167</v>
      </c>
      <c r="I113" s="5" t="s">
        <v>105</v>
      </c>
      <c r="J113" s="5"/>
      <c r="K113" s="5" t="s">
        <v>36</v>
      </c>
      <c r="L113" s="5" t="s">
        <v>37</v>
      </c>
      <c r="M113" s="5">
        <v>2024</v>
      </c>
      <c r="N113" s="5">
        <v>10</v>
      </c>
      <c r="O113" s="5" t="s">
        <v>30</v>
      </c>
      <c r="P113" s="9" t="s">
        <v>544</v>
      </c>
      <c r="Q113" s="10">
        <f>P113/12</f>
        <v>2</v>
      </c>
      <c r="R113" s="10">
        <f>M113+Q113</f>
        <v>2026</v>
      </c>
      <c r="S113" s="10">
        <f>R113+Q113</f>
        <v>2028</v>
      </c>
      <c r="T113" s="5"/>
      <c r="U113" s="5"/>
      <c r="V113" s="5"/>
      <c r="W113" s="5"/>
      <c r="X113" s="5"/>
      <c r="Y113" s="5"/>
      <c r="Z113" s="5" t="s">
        <v>31</v>
      </c>
    </row>
    <row r="114" spans="1:26" x14ac:dyDescent="0.25">
      <c r="A114" s="4" t="str">
        <f>HYPERLINK("https://nddot-ixmultiasset.biprod.cloud/#/asset/inventory/nbibridges/4009", "0014-141.343")</f>
        <v>0014-141.343</v>
      </c>
      <c r="B114" s="5" t="s">
        <v>461</v>
      </c>
      <c r="C114" s="5" t="s">
        <v>220</v>
      </c>
      <c r="D114" s="5" t="s">
        <v>462</v>
      </c>
      <c r="E114" s="5" t="s">
        <v>23</v>
      </c>
      <c r="F114" s="5" t="s">
        <v>216</v>
      </c>
      <c r="G114" s="5" t="s">
        <v>25</v>
      </c>
      <c r="H114" s="5" t="s">
        <v>222</v>
      </c>
      <c r="I114" s="5" t="s">
        <v>73</v>
      </c>
      <c r="J114" s="5"/>
      <c r="K114" s="5" t="s">
        <v>36</v>
      </c>
      <c r="L114" s="5" t="s">
        <v>37</v>
      </c>
      <c r="M114" s="5">
        <v>2024</v>
      </c>
      <c r="N114" s="5">
        <v>10</v>
      </c>
      <c r="O114" s="5" t="s">
        <v>30</v>
      </c>
      <c r="P114" s="9" t="s">
        <v>544</v>
      </c>
      <c r="Q114" s="10">
        <f>P114/12</f>
        <v>2</v>
      </c>
      <c r="R114" s="10">
        <f>M114+Q114</f>
        <v>2026</v>
      </c>
      <c r="S114" s="10">
        <f>R114+Q114</f>
        <v>2028</v>
      </c>
      <c r="T114" s="5"/>
      <c r="U114" s="5"/>
      <c r="V114" s="5" t="s">
        <v>205</v>
      </c>
      <c r="W114" s="5" t="s">
        <v>206</v>
      </c>
      <c r="X114" s="5"/>
      <c r="Y114" s="5"/>
      <c r="Z114" s="5" t="s">
        <v>31</v>
      </c>
    </row>
    <row r="115" spans="1:26" x14ac:dyDescent="0.25">
      <c r="A115" s="2" t="str">
        <f>HYPERLINK("https://nddot-ixmultiasset.biprod.cloud/#/asset/inventory/nbibridges/4018", "0028-095.668")</f>
        <v>0028-095.668</v>
      </c>
      <c r="B115" s="3" t="s">
        <v>463</v>
      </c>
      <c r="C115" s="3" t="s">
        <v>165</v>
      </c>
      <c r="D115" s="3" t="s">
        <v>347</v>
      </c>
      <c r="E115" s="3" t="s">
        <v>23</v>
      </c>
      <c r="F115" s="3" t="s">
        <v>145</v>
      </c>
      <c r="G115" s="3" t="s">
        <v>25</v>
      </c>
      <c r="H115" s="3" t="s">
        <v>42</v>
      </c>
      <c r="I115" s="3" t="s">
        <v>43</v>
      </c>
      <c r="J115" s="3"/>
      <c r="K115" s="3" t="s">
        <v>36</v>
      </c>
      <c r="L115" s="3" t="s">
        <v>37</v>
      </c>
      <c r="M115" s="7">
        <v>2024</v>
      </c>
      <c r="N115" s="7">
        <v>10</v>
      </c>
      <c r="O115" s="3" t="s">
        <v>30</v>
      </c>
      <c r="P115" s="9" t="s">
        <v>544</v>
      </c>
      <c r="Q115" s="10">
        <f>P115/12</f>
        <v>2</v>
      </c>
      <c r="R115" s="10">
        <f>M115+Q115</f>
        <v>2026</v>
      </c>
      <c r="S115" s="10">
        <f>R115+Q115</f>
        <v>2028</v>
      </c>
      <c r="T115" s="3"/>
      <c r="U115" s="3"/>
      <c r="V115" s="3"/>
      <c r="W115" s="3"/>
      <c r="X115" s="3"/>
      <c r="Y115" s="3"/>
      <c r="Z115" s="3" t="s">
        <v>31</v>
      </c>
    </row>
    <row r="116" spans="1:26" x14ac:dyDescent="0.25">
      <c r="A116" s="4" t="str">
        <f>HYPERLINK("https://nddot-ixmultiasset.biprod.cloud/#/asset/inventory/nbibridges/4082", "0014-144.188")</f>
        <v>0014-144.188</v>
      </c>
      <c r="B116" s="5" t="s">
        <v>464</v>
      </c>
      <c r="C116" s="5" t="s">
        <v>301</v>
      </c>
      <c r="D116" s="5" t="s">
        <v>462</v>
      </c>
      <c r="E116" s="5" t="s">
        <v>23</v>
      </c>
      <c r="F116" s="5" t="s">
        <v>216</v>
      </c>
      <c r="G116" s="5" t="s">
        <v>25</v>
      </c>
      <c r="H116" s="5" t="s">
        <v>167</v>
      </c>
      <c r="I116" s="5" t="s">
        <v>105</v>
      </c>
      <c r="J116" s="5" t="s">
        <v>299</v>
      </c>
      <c r="K116" s="5" t="s">
        <v>36</v>
      </c>
      <c r="L116" s="5" t="s">
        <v>37</v>
      </c>
      <c r="M116" s="5">
        <v>2024</v>
      </c>
      <c r="N116" s="5">
        <v>10</v>
      </c>
      <c r="O116" s="5" t="s">
        <v>30</v>
      </c>
      <c r="P116" s="9" t="s">
        <v>544</v>
      </c>
      <c r="Q116" s="10">
        <f>P116/12</f>
        <v>2</v>
      </c>
      <c r="R116" s="10">
        <f>M116+Q116</f>
        <v>2026</v>
      </c>
      <c r="S116" s="10">
        <f>R116+Q116</f>
        <v>2028</v>
      </c>
      <c r="T116" s="5"/>
      <c r="U116" s="5"/>
      <c r="V116" s="5"/>
      <c r="W116" s="5"/>
      <c r="X116" s="5"/>
      <c r="Y116" s="5"/>
      <c r="Z116" s="5" t="s">
        <v>31</v>
      </c>
    </row>
    <row r="117" spans="1:26" x14ac:dyDescent="0.25">
      <c r="A117" s="2" t="str">
        <f>HYPERLINK("https://nddot-ixmultiasset.biprod.cloud/#/asset/inventory/nbibridges/4084", "0052-023.396")</f>
        <v>0052-023.396</v>
      </c>
      <c r="B117" s="3" t="s">
        <v>465</v>
      </c>
      <c r="C117" s="3" t="s">
        <v>48</v>
      </c>
      <c r="D117" s="3" t="s">
        <v>466</v>
      </c>
      <c r="E117" s="3" t="s">
        <v>23</v>
      </c>
      <c r="F117" s="3" t="s">
        <v>52</v>
      </c>
      <c r="G117" s="3" t="s">
        <v>25</v>
      </c>
      <c r="H117" s="3" t="s">
        <v>42</v>
      </c>
      <c r="I117" s="3" t="s">
        <v>43</v>
      </c>
      <c r="J117" s="3"/>
      <c r="K117" s="3" t="s">
        <v>36</v>
      </c>
      <c r="L117" s="3" t="s">
        <v>37</v>
      </c>
      <c r="M117" s="7">
        <v>2024</v>
      </c>
      <c r="N117" s="7">
        <v>10</v>
      </c>
      <c r="O117" s="3" t="s">
        <v>30</v>
      </c>
      <c r="P117" s="9" t="s">
        <v>544</v>
      </c>
      <c r="Q117" s="10">
        <f>P117/12</f>
        <v>2</v>
      </c>
      <c r="R117" s="10">
        <f>M117+Q117</f>
        <v>2026</v>
      </c>
      <c r="S117" s="10">
        <f>R117+Q117</f>
        <v>2028</v>
      </c>
      <c r="T117" s="3"/>
      <c r="U117" s="3"/>
      <c r="V117" s="3"/>
      <c r="W117" s="3"/>
      <c r="X117" s="3"/>
      <c r="Y117" s="3"/>
      <c r="Z117" s="3" t="s">
        <v>31</v>
      </c>
    </row>
    <row r="118" spans="1:26" x14ac:dyDescent="0.25">
      <c r="A118" s="2" t="str">
        <f>HYPERLINK("https://nddot-ixmultiasset.biprod.cloud/#/asset/inventory/nbibridges/4154", "0085-201.794")</f>
        <v>0085-201.794</v>
      </c>
      <c r="B118" s="3" t="s">
        <v>474</v>
      </c>
      <c r="C118" s="3" t="s">
        <v>48</v>
      </c>
      <c r="D118" s="3" t="s">
        <v>34</v>
      </c>
      <c r="E118" s="3" t="s">
        <v>23</v>
      </c>
      <c r="F118" s="3" t="s">
        <v>420</v>
      </c>
      <c r="G118" s="3" t="s">
        <v>25</v>
      </c>
      <c r="H118" s="3" t="s">
        <v>59</v>
      </c>
      <c r="I118" s="3" t="s">
        <v>43</v>
      </c>
      <c r="J118" s="3"/>
      <c r="K118" s="3" t="s">
        <v>36</v>
      </c>
      <c r="L118" s="3" t="s">
        <v>37</v>
      </c>
      <c r="M118" s="7">
        <v>2024</v>
      </c>
      <c r="N118" s="7">
        <v>10</v>
      </c>
      <c r="O118" s="3" t="s">
        <v>30</v>
      </c>
      <c r="P118" s="9" t="s">
        <v>544</v>
      </c>
      <c r="Q118" s="10">
        <f>P118/12</f>
        <v>2</v>
      </c>
      <c r="R118" s="10">
        <f>M118+Q118</f>
        <v>2026</v>
      </c>
      <c r="S118" s="10">
        <f>R118+Q118</f>
        <v>2028</v>
      </c>
      <c r="T118" s="3"/>
      <c r="U118" s="3"/>
      <c r="V118" s="3"/>
      <c r="W118" s="3"/>
      <c r="X118" s="3"/>
      <c r="Y118" s="3"/>
      <c r="Z118" s="3" t="s">
        <v>31</v>
      </c>
    </row>
    <row r="119" spans="1:26" x14ac:dyDescent="0.25">
      <c r="A119" s="4" t="str">
        <f>HYPERLINK("https://nddot-ixmultiasset.biprod.cloud/#/asset/inventory/nbibridges/4164", "0085-202.901")</f>
        <v>0085-202.901</v>
      </c>
      <c r="B119" s="5" t="s">
        <v>475</v>
      </c>
      <c r="C119" s="5" t="s">
        <v>48</v>
      </c>
      <c r="D119" s="5" t="s">
        <v>34</v>
      </c>
      <c r="E119" s="5" t="s">
        <v>23</v>
      </c>
      <c r="F119" s="5" t="s">
        <v>420</v>
      </c>
      <c r="G119" s="5" t="s">
        <v>25</v>
      </c>
      <c r="H119" s="5" t="s">
        <v>59</v>
      </c>
      <c r="I119" s="5" t="s">
        <v>43</v>
      </c>
      <c r="J119" s="5"/>
      <c r="K119" s="5" t="s">
        <v>36</v>
      </c>
      <c r="L119" s="5" t="s">
        <v>37</v>
      </c>
      <c r="M119" s="5">
        <v>2024</v>
      </c>
      <c r="N119" s="5">
        <v>10</v>
      </c>
      <c r="O119" s="5" t="s">
        <v>30</v>
      </c>
      <c r="P119" s="9" t="s">
        <v>544</v>
      </c>
      <c r="Q119" s="10">
        <f>P119/12</f>
        <v>2</v>
      </c>
      <c r="R119" s="10">
        <f>M119+Q119</f>
        <v>2026</v>
      </c>
      <c r="S119" s="10">
        <f>R119+Q119</f>
        <v>2028</v>
      </c>
      <c r="T119" s="5"/>
      <c r="U119" s="5"/>
      <c r="V119" s="5"/>
      <c r="W119" s="5"/>
      <c r="X119" s="5"/>
      <c r="Y119" s="5"/>
      <c r="Z119" s="5" t="s">
        <v>31</v>
      </c>
    </row>
    <row r="120" spans="1:26" x14ac:dyDescent="0.25">
      <c r="A120" s="2" t="str">
        <f>HYPERLINK("https://nddot-ixmultiasset.biprod.cloud/#/asset/inventory/nbibridges/4307", "0085-202.906")</f>
        <v>0085-202.906</v>
      </c>
      <c r="B120" s="3" t="s">
        <v>488</v>
      </c>
      <c r="C120" s="3" t="s">
        <v>48</v>
      </c>
      <c r="D120" s="3" t="s">
        <v>34</v>
      </c>
      <c r="E120" s="3" t="s">
        <v>23</v>
      </c>
      <c r="F120" s="3" t="s">
        <v>420</v>
      </c>
      <c r="G120" s="3" t="s">
        <v>25</v>
      </c>
      <c r="H120" s="3" t="s">
        <v>59</v>
      </c>
      <c r="I120" s="3" t="s">
        <v>43</v>
      </c>
      <c r="J120" s="3"/>
      <c r="K120" s="3" t="s">
        <v>36</v>
      </c>
      <c r="L120" s="3" t="s">
        <v>37</v>
      </c>
      <c r="M120" s="7">
        <v>2024</v>
      </c>
      <c r="N120" s="7">
        <v>10</v>
      </c>
      <c r="O120" s="3" t="s">
        <v>30</v>
      </c>
      <c r="P120" s="9" t="s">
        <v>544</v>
      </c>
      <c r="Q120" s="10">
        <f>P120/12</f>
        <v>2</v>
      </c>
      <c r="R120" s="10">
        <f>M120+Q120</f>
        <v>2026</v>
      </c>
      <c r="S120" s="10">
        <f>R120+Q120</f>
        <v>2028</v>
      </c>
      <c r="T120" s="3"/>
      <c r="U120" s="3"/>
      <c r="V120" s="3"/>
      <c r="W120" s="3"/>
      <c r="X120" s="3"/>
      <c r="Y120" s="3"/>
      <c r="Z120" s="3" t="s">
        <v>31</v>
      </c>
    </row>
    <row r="121" spans="1:26" x14ac:dyDescent="0.25">
      <c r="A121" s="2" t="str">
        <f>HYPERLINK("https://nddot-ixmultiasset.biprod.cloud/#/asset/inventory/nbibridges/4377", "0002-133.443")</f>
        <v>0002-133.443</v>
      </c>
      <c r="B121" s="3" t="s">
        <v>495</v>
      </c>
      <c r="C121" s="3" t="s">
        <v>496</v>
      </c>
      <c r="D121" s="3" t="s">
        <v>40</v>
      </c>
      <c r="E121" s="3" t="s">
        <v>23</v>
      </c>
      <c r="F121" s="3" t="s">
        <v>333</v>
      </c>
      <c r="G121" s="3" t="s">
        <v>25</v>
      </c>
      <c r="H121" s="3" t="s">
        <v>222</v>
      </c>
      <c r="I121" s="3" t="s">
        <v>73</v>
      </c>
      <c r="J121" s="3"/>
      <c r="K121" s="3" t="s">
        <v>36</v>
      </c>
      <c r="L121" s="3" t="s">
        <v>37</v>
      </c>
      <c r="M121" s="7">
        <v>2024</v>
      </c>
      <c r="N121" s="7">
        <v>10</v>
      </c>
      <c r="O121" s="3" t="s">
        <v>30</v>
      </c>
      <c r="P121" s="9" t="s">
        <v>544</v>
      </c>
      <c r="Q121" s="10">
        <f>P121/12</f>
        <v>2</v>
      </c>
      <c r="R121" s="10">
        <f>M121+Q121</f>
        <v>2026</v>
      </c>
      <c r="S121" s="10">
        <f>R121+Q121</f>
        <v>2028</v>
      </c>
      <c r="T121" s="3"/>
      <c r="U121" s="3"/>
      <c r="V121" s="3"/>
      <c r="W121" s="3"/>
      <c r="X121" s="3"/>
      <c r="Y121" s="3"/>
      <c r="Z121" s="3" t="s">
        <v>31</v>
      </c>
    </row>
    <row r="122" spans="1:26" x14ac:dyDescent="0.25">
      <c r="A122" s="4" t="str">
        <f>HYPERLINK("https://nddot-ixmultiasset.biprod.cloud/#/asset/inventory/nbibridges/4386", "0085-201.800")</f>
        <v>0085-201.800</v>
      </c>
      <c r="B122" s="5" t="s">
        <v>501</v>
      </c>
      <c r="C122" s="5" t="s">
        <v>48</v>
      </c>
      <c r="D122" s="5" t="s">
        <v>34</v>
      </c>
      <c r="E122" s="5" t="s">
        <v>23</v>
      </c>
      <c r="F122" s="5" t="s">
        <v>420</v>
      </c>
      <c r="G122" s="5" t="s">
        <v>25</v>
      </c>
      <c r="H122" s="5" t="s">
        <v>59</v>
      </c>
      <c r="I122" s="5" t="s">
        <v>43</v>
      </c>
      <c r="J122" s="5"/>
      <c r="K122" s="5" t="s">
        <v>36</v>
      </c>
      <c r="L122" s="5" t="s">
        <v>37</v>
      </c>
      <c r="M122" s="5">
        <v>2024</v>
      </c>
      <c r="N122" s="5">
        <v>10</v>
      </c>
      <c r="O122" s="5" t="s">
        <v>30</v>
      </c>
      <c r="P122" s="9" t="s">
        <v>544</v>
      </c>
      <c r="Q122" s="10">
        <f>P122/12</f>
        <v>2</v>
      </c>
      <c r="R122" s="10">
        <f>M122+Q122</f>
        <v>2026</v>
      </c>
      <c r="S122" s="10">
        <f>R122+Q122</f>
        <v>2028</v>
      </c>
      <c r="T122" s="5"/>
      <c r="U122" s="5"/>
      <c r="V122" s="5"/>
      <c r="W122" s="5"/>
      <c r="X122" s="5"/>
      <c r="Y122" s="5"/>
      <c r="Z122" s="5" t="s">
        <v>31</v>
      </c>
    </row>
    <row r="123" spans="1:26" x14ac:dyDescent="0.25">
      <c r="A123" s="4" t="str">
        <f>HYPERLINK("https://nddot-ixmultiasset.biprod.cloud/#/asset/inventory/nbibridges/4400", "0040-056.778")</f>
        <v>0040-056.778</v>
      </c>
      <c r="B123" s="5" t="s">
        <v>504</v>
      </c>
      <c r="C123" s="5" t="s">
        <v>48</v>
      </c>
      <c r="D123" s="5" t="s">
        <v>447</v>
      </c>
      <c r="E123" s="5" t="s">
        <v>23</v>
      </c>
      <c r="F123" s="5" t="s">
        <v>104</v>
      </c>
      <c r="G123" s="5" t="s">
        <v>25</v>
      </c>
      <c r="H123" s="5" t="s">
        <v>59</v>
      </c>
      <c r="I123" s="5" t="s">
        <v>43</v>
      </c>
      <c r="J123" s="5"/>
      <c r="K123" s="5" t="s">
        <v>36</v>
      </c>
      <c r="L123" s="5" t="s">
        <v>37</v>
      </c>
      <c r="M123" s="5">
        <v>2024</v>
      </c>
      <c r="N123" s="5">
        <v>10</v>
      </c>
      <c r="O123" s="5" t="s">
        <v>30</v>
      </c>
      <c r="P123" s="9" t="s">
        <v>544</v>
      </c>
      <c r="Q123" s="10">
        <f>P123/12</f>
        <v>2</v>
      </c>
      <c r="R123" s="10">
        <f>M123+Q123</f>
        <v>2026</v>
      </c>
      <c r="S123" s="10">
        <f>R123+Q123</f>
        <v>2028</v>
      </c>
      <c r="T123" s="5"/>
      <c r="U123" s="5"/>
      <c r="V123" s="5"/>
      <c r="W123" s="5"/>
      <c r="X123" s="5"/>
      <c r="Y123" s="5"/>
      <c r="Z123" s="5" t="s">
        <v>31</v>
      </c>
    </row>
    <row r="124" spans="1:26" x14ac:dyDescent="0.25">
      <c r="A124" s="2" t="str">
        <f>HYPERLINK("https://nddot-ixmultiasset.biprod.cloud/#/asset/inventory/nbibridges/4496", "0052-050.768")</f>
        <v>0052-050.768</v>
      </c>
      <c r="B124" s="3" t="s">
        <v>512</v>
      </c>
      <c r="C124" s="3" t="s">
        <v>225</v>
      </c>
      <c r="D124" s="3" t="s">
        <v>40</v>
      </c>
      <c r="E124" s="3" t="s">
        <v>23</v>
      </c>
      <c r="F124" s="3" t="s">
        <v>440</v>
      </c>
      <c r="G124" s="3" t="s">
        <v>25</v>
      </c>
      <c r="H124" s="3" t="s">
        <v>192</v>
      </c>
      <c r="I124" s="3" t="s">
        <v>27</v>
      </c>
      <c r="J124" s="3"/>
      <c r="K124" s="3" t="s">
        <v>36</v>
      </c>
      <c r="L124" s="3" t="s">
        <v>37</v>
      </c>
      <c r="M124" s="7">
        <v>2024</v>
      </c>
      <c r="N124" s="7">
        <v>10</v>
      </c>
      <c r="O124" s="3" t="s">
        <v>30</v>
      </c>
      <c r="P124" s="9" t="s">
        <v>544</v>
      </c>
      <c r="Q124" s="10">
        <f>P124/12</f>
        <v>2</v>
      </c>
      <c r="R124" s="10">
        <f>M124+Q124</f>
        <v>2026</v>
      </c>
      <c r="S124" s="10">
        <f>R124+Q124</f>
        <v>2028</v>
      </c>
      <c r="T124" s="3"/>
      <c r="U124" s="3"/>
      <c r="V124" s="3"/>
      <c r="W124" s="3"/>
      <c r="X124" s="3"/>
      <c r="Y124" s="3"/>
      <c r="Z124" s="3" t="s">
        <v>31</v>
      </c>
    </row>
    <row r="125" spans="1:26" x14ac:dyDescent="0.25">
      <c r="A125" s="2" t="str">
        <f>HYPERLINK("https://nddot-ixmultiasset.biprod.cloud/#/asset/inventory/nbibridges/4557", "0040-022.345")</f>
        <v>0040-022.345</v>
      </c>
      <c r="B125" s="3" t="s">
        <v>514</v>
      </c>
      <c r="C125" s="3" t="s">
        <v>286</v>
      </c>
      <c r="D125" s="3" t="s">
        <v>447</v>
      </c>
      <c r="E125" s="3" t="s">
        <v>23</v>
      </c>
      <c r="F125" s="3" t="s">
        <v>216</v>
      </c>
      <c r="G125" s="3" t="s">
        <v>25</v>
      </c>
      <c r="H125" s="3" t="s">
        <v>167</v>
      </c>
      <c r="I125" s="3" t="s">
        <v>168</v>
      </c>
      <c r="J125" s="3"/>
      <c r="K125" s="3" t="s">
        <v>36</v>
      </c>
      <c r="L125" s="3" t="s">
        <v>37</v>
      </c>
      <c r="M125" s="7">
        <v>2024</v>
      </c>
      <c r="N125" s="7">
        <v>10</v>
      </c>
      <c r="O125" s="3" t="s">
        <v>30</v>
      </c>
      <c r="P125" s="9" t="s">
        <v>544</v>
      </c>
      <c r="Q125" s="10">
        <f>P125/12</f>
        <v>2</v>
      </c>
      <c r="R125" s="10">
        <f>M125+Q125</f>
        <v>2026</v>
      </c>
      <c r="S125" s="10">
        <f>R125+Q125</f>
        <v>2028</v>
      </c>
      <c r="T125" s="3"/>
      <c r="U125" s="3"/>
      <c r="V125" s="3"/>
      <c r="W125" s="3"/>
      <c r="X125" s="3"/>
      <c r="Y125" s="3"/>
      <c r="Z125" s="3" t="s">
        <v>31</v>
      </c>
    </row>
    <row r="126" spans="1:26" x14ac:dyDescent="0.25">
      <c r="A126" s="4" t="str">
        <f>HYPERLINK("https://nddot-ixmultiasset.biprod.cloud/#/asset/inventory/nbibridges/4568", "0008-157.458    B")</f>
        <v>0008-157.458    B</v>
      </c>
      <c r="B126" s="5" t="s">
        <v>515</v>
      </c>
      <c r="C126" s="5" t="s">
        <v>516</v>
      </c>
      <c r="D126" s="5" t="s">
        <v>435</v>
      </c>
      <c r="E126" s="5" t="s">
        <v>517</v>
      </c>
      <c r="F126" s="5" t="s">
        <v>363</v>
      </c>
      <c r="G126" s="5" t="s">
        <v>25</v>
      </c>
      <c r="H126" s="5" t="s">
        <v>59</v>
      </c>
      <c r="I126" s="5" t="s">
        <v>73</v>
      </c>
      <c r="J126" s="5"/>
      <c r="K126" s="5" t="s">
        <v>36</v>
      </c>
      <c r="L126" s="5" t="s">
        <v>37</v>
      </c>
      <c r="M126" s="5">
        <v>2024</v>
      </c>
      <c r="N126" s="5">
        <v>10</v>
      </c>
      <c r="O126" s="5" t="s">
        <v>30</v>
      </c>
      <c r="P126" s="9" t="s">
        <v>544</v>
      </c>
      <c r="Q126" s="10">
        <f>P126/12</f>
        <v>2</v>
      </c>
      <c r="R126" s="10">
        <f>M126+Q126</f>
        <v>2026</v>
      </c>
      <c r="S126" s="10">
        <f>R126+Q126</f>
        <v>2028</v>
      </c>
      <c r="T126" s="5"/>
      <c r="U126" s="5"/>
      <c r="V126" s="5"/>
      <c r="W126" s="5"/>
      <c r="X126" s="5"/>
      <c r="Y126" s="5"/>
      <c r="Z126" s="5"/>
    </row>
    <row r="127" spans="1:26" x14ac:dyDescent="0.25">
      <c r="A127" s="2" t="str">
        <f>HYPERLINK("https://nddot-ixmultiasset.biprod.cloud/#/asset/inventory/nbibridges/4573", "0085-213.176")</f>
        <v>0085-213.176</v>
      </c>
      <c r="B127" s="3" t="s">
        <v>518</v>
      </c>
      <c r="C127" s="3" t="s">
        <v>48</v>
      </c>
      <c r="D127" s="3" t="s">
        <v>34</v>
      </c>
      <c r="E127" s="3" t="s">
        <v>23</v>
      </c>
      <c r="F127" s="3" t="s">
        <v>420</v>
      </c>
      <c r="G127" s="3" t="s">
        <v>25</v>
      </c>
      <c r="H127" s="3" t="s">
        <v>59</v>
      </c>
      <c r="I127" s="3" t="s">
        <v>43</v>
      </c>
      <c r="J127" s="3"/>
      <c r="K127" s="3" t="s">
        <v>36</v>
      </c>
      <c r="L127" s="3" t="s">
        <v>37</v>
      </c>
      <c r="M127" s="7">
        <v>2024</v>
      </c>
      <c r="N127" s="7">
        <v>10</v>
      </c>
      <c r="O127" s="3" t="s">
        <v>30</v>
      </c>
      <c r="P127" s="9" t="s">
        <v>544</v>
      </c>
      <c r="Q127" s="10">
        <f>P127/12</f>
        <v>2</v>
      </c>
      <c r="R127" s="10">
        <f>M127+Q127</f>
        <v>2026</v>
      </c>
      <c r="S127" s="10">
        <f>R127+Q127</f>
        <v>2028</v>
      </c>
      <c r="T127" s="3"/>
      <c r="U127" s="3"/>
      <c r="V127" s="3"/>
      <c r="W127" s="3"/>
      <c r="X127" s="3"/>
      <c r="Y127" s="3"/>
      <c r="Z127" s="3" t="s">
        <v>31</v>
      </c>
    </row>
    <row r="128" spans="1:26" x14ac:dyDescent="0.25">
      <c r="A128" s="4" t="str">
        <f>HYPERLINK("https://nddot-ixmultiasset.biprod.cloud/#/asset/inventory/nbibridges/4879", "0008-206.073")</f>
        <v>0008-206.073</v>
      </c>
      <c r="B128" s="5" t="s">
        <v>528</v>
      </c>
      <c r="C128" s="5" t="s">
        <v>48</v>
      </c>
      <c r="D128" s="5" t="s">
        <v>484</v>
      </c>
      <c r="E128" s="5" t="s">
        <v>23</v>
      </c>
      <c r="F128" s="5" t="s">
        <v>145</v>
      </c>
      <c r="G128" s="5" t="s">
        <v>25</v>
      </c>
      <c r="H128" s="5" t="s">
        <v>42</v>
      </c>
      <c r="I128" s="5" t="s">
        <v>43</v>
      </c>
      <c r="J128" s="5"/>
      <c r="K128" s="5" t="s">
        <v>36</v>
      </c>
      <c r="L128" s="5" t="s">
        <v>37</v>
      </c>
      <c r="M128" s="5">
        <v>2024</v>
      </c>
      <c r="N128" s="5">
        <v>10</v>
      </c>
      <c r="O128" s="5" t="s">
        <v>30</v>
      </c>
      <c r="P128" s="9" t="s">
        <v>544</v>
      </c>
      <c r="Q128" s="10">
        <f>P128/12</f>
        <v>2</v>
      </c>
      <c r="R128" s="10">
        <f>M128+Q128</f>
        <v>2026</v>
      </c>
      <c r="S128" s="10">
        <f>R128+Q128</f>
        <v>2028</v>
      </c>
      <c r="T128" s="5"/>
      <c r="U128" s="5"/>
      <c r="V128" s="5"/>
      <c r="W128" s="5"/>
      <c r="X128" s="5"/>
      <c r="Y128" s="5"/>
      <c r="Z128" s="5" t="s">
        <v>31</v>
      </c>
    </row>
    <row r="129" spans="1:26" x14ac:dyDescent="0.25">
      <c r="A129" s="2" t="str">
        <f>HYPERLINK("https://nddot-ixmultiasset.biprod.cloud/#/asset/inventory/nbibridges/4905", "0085-206.809")</f>
        <v>0085-206.809</v>
      </c>
      <c r="B129" s="3" t="s">
        <v>532</v>
      </c>
      <c r="C129" s="3" t="s">
        <v>48</v>
      </c>
      <c r="D129" s="3" t="s">
        <v>34</v>
      </c>
      <c r="E129" s="3" t="s">
        <v>23</v>
      </c>
      <c r="F129" s="3" t="s">
        <v>420</v>
      </c>
      <c r="G129" s="3" t="s">
        <v>25</v>
      </c>
      <c r="H129" s="3" t="s">
        <v>59</v>
      </c>
      <c r="I129" s="3" t="s">
        <v>43</v>
      </c>
      <c r="J129" s="3"/>
      <c r="K129" s="3" t="s">
        <v>36</v>
      </c>
      <c r="L129" s="3" t="s">
        <v>37</v>
      </c>
      <c r="M129" s="7">
        <v>2024</v>
      </c>
      <c r="N129" s="7">
        <v>10</v>
      </c>
      <c r="O129" s="3" t="s">
        <v>30</v>
      </c>
      <c r="P129" s="9" t="s">
        <v>544</v>
      </c>
      <c r="Q129" s="10">
        <f>P129/12</f>
        <v>2</v>
      </c>
      <c r="R129" s="10">
        <f>M129+Q129</f>
        <v>2026</v>
      </c>
      <c r="S129" s="10">
        <f>R129+Q129</f>
        <v>2028</v>
      </c>
      <c r="T129" s="3"/>
      <c r="U129" s="3"/>
      <c r="V129" s="3"/>
      <c r="W129" s="3"/>
      <c r="X129" s="3"/>
      <c r="Y129" s="3"/>
      <c r="Z129" s="3" t="s">
        <v>31</v>
      </c>
    </row>
    <row r="130" spans="1:26" x14ac:dyDescent="0.25">
      <c r="A130" s="2" t="str">
        <f>HYPERLINK("https://nddot-ixmultiasset.biprod.cloud/#/asset/inventory/nbibridges/5050", "0085-208.495")</f>
        <v>0085-208.495</v>
      </c>
      <c r="B130" s="3" t="s">
        <v>535</v>
      </c>
      <c r="C130" s="3" t="s">
        <v>33</v>
      </c>
      <c r="D130" s="3" t="s">
        <v>34</v>
      </c>
      <c r="E130" s="3" t="s">
        <v>23</v>
      </c>
      <c r="F130" s="3" t="s">
        <v>35</v>
      </c>
      <c r="G130" s="3" t="s">
        <v>25</v>
      </c>
      <c r="H130" s="3" t="s">
        <v>26</v>
      </c>
      <c r="I130" s="3" t="s">
        <v>27</v>
      </c>
      <c r="J130" s="3"/>
      <c r="K130" s="3" t="s">
        <v>36</v>
      </c>
      <c r="L130" s="3" t="s">
        <v>37</v>
      </c>
      <c r="M130" s="7">
        <v>2024</v>
      </c>
      <c r="N130" s="7">
        <v>10</v>
      </c>
      <c r="O130" s="3" t="s">
        <v>30</v>
      </c>
      <c r="P130" s="9" t="s">
        <v>544</v>
      </c>
      <c r="Q130" s="10">
        <f>P130/12</f>
        <v>2</v>
      </c>
      <c r="R130" s="10">
        <f>M130+Q130</f>
        <v>2026</v>
      </c>
      <c r="S130" s="10">
        <f>R130+Q130</f>
        <v>2028</v>
      </c>
      <c r="T130" s="3"/>
      <c r="U130" s="3"/>
      <c r="V130" s="3"/>
      <c r="W130" s="3"/>
      <c r="X130" s="3"/>
      <c r="Y130" s="3"/>
      <c r="Z130" s="3" t="s">
        <v>31</v>
      </c>
    </row>
    <row r="131" spans="1:26" x14ac:dyDescent="0.25">
      <c r="A131" s="2" t="str">
        <f>HYPERLINK("https://nddot-ixmultiasset.biprod.cloud/#/asset/inventory/nbibridges/153", "0003-202.434    B")</f>
        <v>0003-202.434    B</v>
      </c>
      <c r="B131" s="3" t="s">
        <v>69</v>
      </c>
      <c r="C131" s="3" t="s">
        <v>70</v>
      </c>
      <c r="D131" s="3" t="s">
        <v>71</v>
      </c>
      <c r="E131" s="3" t="s">
        <v>23</v>
      </c>
      <c r="F131" s="3" t="s">
        <v>72</v>
      </c>
      <c r="G131" s="3" t="s">
        <v>25</v>
      </c>
      <c r="H131" s="3" t="s">
        <v>59</v>
      </c>
      <c r="I131" s="3" t="s">
        <v>73</v>
      </c>
      <c r="J131" s="3"/>
      <c r="K131" s="3" t="s">
        <v>74</v>
      </c>
      <c r="L131" s="3" t="s">
        <v>75</v>
      </c>
      <c r="M131" s="7">
        <v>2024</v>
      </c>
      <c r="N131" s="7">
        <v>11</v>
      </c>
      <c r="O131" s="3" t="s">
        <v>30</v>
      </c>
      <c r="P131" s="9" t="s">
        <v>544</v>
      </c>
      <c r="Q131" s="10">
        <f>P131/12</f>
        <v>2</v>
      </c>
      <c r="R131" s="10">
        <f>M131+Q131</f>
        <v>2026</v>
      </c>
      <c r="S131" s="10">
        <f>R131+Q131</f>
        <v>2028</v>
      </c>
      <c r="T131" s="3"/>
      <c r="U131" s="3"/>
      <c r="V131" s="3"/>
      <c r="W131" s="3"/>
      <c r="X131" s="3"/>
      <c r="Y131" s="3"/>
      <c r="Z131" s="3"/>
    </row>
    <row r="132" spans="1:26" x14ac:dyDescent="0.25">
      <c r="A132" s="4" t="str">
        <f>HYPERLINK("https://nddot-ixmultiasset.biprod.cloud/#/asset/inventory/nbibridges/354", "0066-036.500")</f>
        <v>0066-036.500</v>
      </c>
      <c r="B132" s="5" t="s">
        <v>95</v>
      </c>
      <c r="C132" s="5" t="s">
        <v>48</v>
      </c>
      <c r="D132" s="5" t="s">
        <v>96</v>
      </c>
      <c r="E132" s="5" t="s">
        <v>23</v>
      </c>
      <c r="F132" s="5" t="s">
        <v>97</v>
      </c>
      <c r="G132" s="5" t="s">
        <v>25</v>
      </c>
      <c r="H132" s="5" t="s">
        <v>59</v>
      </c>
      <c r="I132" s="5" t="s">
        <v>43</v>
      </c>
      <c r="J132" s="5"/>
      <c r="K132" s="5" t="s">
        <v>74</v>
      </c>
      <c r="L132" s="5" t="s">
        <v>75</v>
      </c>
      <c r="M132" s="5">
        <v>2024</v>
      </c>
      <c r="N132" s="5">
        <v>11</v>
      </c>
      <c r="O132" s="5" t="s">
        <v>30</v>
      </c>
      <c r="P132" s="9" t="s">
        <v>544</v>
      </c>
      <c r="Q132" s="10">
        <f>P132/12</f>
        <v>2</v>
      </c>
      <c r="R132" s="10">
        <f>M132+Q132</f>
        <v>2026</v>
      </c>
      <c r="S132" s="10">
        <f>R132+Q132</f>
        <v>2028</v>
      </c>
      <c r="T132" s="5"/>
      <c r="U132" s="5"/>
      <c r="V132" s="5"/>
      <c r="W132" s="5"/>
      <c r="X132" s="5"/>
      <c r="Y132" s="5"/>
      <c r="Z132" s="5" t="s">
        <v>31</v>
      </c>
    </row>
    <row r="133" spans="1:26" x14ac:dyDescent="0.25">
      <c r="A133" s="4" t="str">
        <f>HYPERLINK("https://nddot-ixmultiasset.biprod.cloud/#/asset/inventory/nbibridges/379", "0060-016.132")</f>
        <v>0060-016.132</v>
      </c>
      <c r="B133" s="5" t="s">
        <v>102</v>
      </c>
      <c r="C133" s="5" t="s">
        <v>48</v>
      </c>
      <c r="D133" s="5" t="s">
        <v>103</v>
      </c>
      <c r="E133" s="5" t="s">
        <v>23</v>
      </c>
      <c r="F133" s="5" t="s">
        <v>104</v>
      </c>
      <c r="G133" s="5" t="s">
        <v>25</v>
      </c>
      <c r="H133" s="5" t="s">
        <v>42</v>
      </c>
      <c r="I133" s="5" t="s">
        <v>105</v>
      </c>
      <c r="J133" s="5"/>
      <c r="K133" s="5" t="s">
        <v>74</v>
      </c>
      <c r="L133" s="5" t="s">
        <v>75</v>
      </c>
      <c r="M133" s="5">
        <v>2024</v>
      </c>
      <c r="N133" s="5">
        <v>11</v>
      </c>
      <c r="O133" s="5" t="s">
        <v>30</v>
      </c>
      <c r="P133" s="9" t="s">
        <v>544</v>
      </c>
      <c r="Q133" s="10">
        <f>P133/12</f>
        <v>2</v>
      </c>
      <c r="R133" s="10">
        <f>M133+Q133</f>
        <v>2026</v>
      </c>
      <c r="S133" s="10">
        <f>R133+Q133</f>
        <v>2028</v>
      </c>
      <c r="T133" s="5"/>
      <c r="U133" s="5"/>
      <c r="V133" s="5"/>
      <c r="W133" s="5"/>
      <c r="X133" s="5"/>
      <c r="Y133" s="5"/>
      <c r="Z133" s="5" t="s">
        <v>31</v>
      </c>
    </row>
    <row r="134" spans="1:26" x14ac:dyDescent="0.25">
      <c r="A134" s="4" t="str">
        <f>HYPERLINK("https://nddot-ixmultiasset.biprod.cloud/#/asset/inventory/nbibridges/584", "0003-216.921")</f>
        <v>0003-216.921</v>
      </c>
      <c r="B134" s="5" t="s">
        <v>132</v>
      </c>
      <c r="C134" s="5" t="s">
        <v>133</v>
      </c>
      <c r="D134" s="5" t="s">
        <v>134</v>
      </c>
      <c r="E134" s="5" t="s">
        <v>23</v>
      </c>
      <c r="F134" s="5" t="s">
        <v>135</v>
      </c>
      <c r="G134" s="5" t="s">
        <v>25</v>
      </c>
      <c r="H134" s="5" t="s">
        <v>42</v>
      </c>
      <c r="I134" s="5" t="s">
        <v>43</v>
      </c>
      <c r="J134" s="5"/>
      <c r="K134" s="5" t="s">
        <v>74</v>
      </c>
      <c r="L134" s="5" t="s">
        <v>75</v>
      </c>
      <c r="M134" s="5">
        <v>2024</v>
      </c>
      <c r="N134" s="5">
        <v>11</v>
      </c>
      <c r="O134" s="5" t="s">
        <v>30</v>
      </c>
      <c r="P134" s="9" t="s">
        <v>544</v>
      </c>
      <c r="Q134" s="10">
        <f>P134/12</f>
        <v>2</v>
      </c>
      <c r="R134" s="10">
        <f>M134+Q134</f>
        <v>2026</v>
      </c>
      <c r="S134" s="10">
        <f>R134+Q134</f>
        <v>2028</v>
      </c>
      <c r="T134" s="5"/>
      <c r="U134" s="5"/>
      <c r="V134" s="5"/>
      <c r="W134" s="5"/>
      <c r="X134" s="5"/>
      <c r="Y134" s="5"/>
      <c r="Z134" s="5" t="s">
        <v>31</v>
      </c>
    </row>
    <row r="135" spans="1:26" x14ac:dyDescent="0.25">
      <c r="A135" s="4" t="str">
        <f>HYPERLINK("https://nddot-ixmultiasset.biprod.cloud/#/asset/inventory/nbibridges/787", "0005-179.794")</f>
        <v>0005-179.794</v>
      </c>
      <c r="B135" s="5" t="s">
        <v>146</v>
      </c>
      <c r="C135" s="5" t="s">
        <v>147</v>
      </c>
      <c r="D135" s="5" t="s">
        <v>51</v>
      </c>
      <c r="E135" s="5" t="s">
        <v>23</v>
      </c>
      <c r="F135" s="5" t="s">
        <v>148</v>
      </c>
      <c r="G135" s="5" t="s">
        <v>25</v>
      </c>
      <c r="H135" s="5" t="s">
        <v>42</v>
      </c>
      <c r="I135" s="5" t="s">
        <v>43</v>
      </c>
      <c r="J135" s="5"/>
      <c r="K135" s="5" t="s">
        <v>74</v>
      </c>
      <c r="L135" s="5" t="s">
        <v>75</v>
      </c>
      <c r="M135" s="5">
        <v>2024</v>
      </c>
      <c r="N135" s="5">
        <v>11</v>
      </c>
      <c r="O135" s="5" t="s">
        <v>30</v>
      </c>
      <c r="P135" s="9" t="s">
        <v>544</v>
      </c>
      <c r="Q135" s="10">
        <f>P135/12</f>
        <v>2</v>
      </c>
      <c r="R135" s="10">
        <f>M135+Q135</f>
        <v>2026</v>
      </c>
      <c r="S135" s="10">
        <f>R135+Q135</f>
        <v>2028</v>
      </c>
      <c r="T135" s="5"/>
      <c r="U135" s="5"/>
      <c r="V135" s="5"/>
      <c r="W135" s="5"/>
      <c r="X135" s="5"/>
      <c r="Y135" s="5"/>
      <c r="Z135" s="5" t="s">
        <v>31</v>
      </c>
    </row>
    <row r="136" spans="1:26" x14ac:dyDescent="0.25">
      <c r="A136" s="4" t="str">
        <f>HYPERLINK("https://nddot-ixmultiasset.biprod.cloud/#/asset/inventory/nbibridges/886", "0060-023.571")</f>
        <v>0060-023.571</v>
      </c>
      <c r="B136" s="5" t="s">
        <v>152</v>
      </c>
      <c r="C136" s="5" t="s">
        <v>48</v>
      </c>
      <c r="D136" s="5" t="s">
        <v>103</v>
      </c>
      <c r="E136" s="5" t="s">
        <v>23</v>
      </c>
      <c r="F136" s="5" t="s">
        <v>104</v>
      </c>
      <c r="G136" s="5" t="s">
        <v>25</v>
      </c>
      <c r="H136" s="5" t="s">
        <v>42</v>
      </c>
      <c r="I136" s="5" t="s">
        <v>43</v>
      </c>
      <c r="J136" s="5"/>
      <c r="K136" s="5" t="s">
        <v>74</v>
      </c>
      <c r="L136" s="5" t="s">
        <v>75</v>
      </c>
      <c r="M136" s="5">
        <v>2024</v>
      </c>
      <c r="N136" s="5">
        <v>11</v>
      </c>
      <c r="O136" s="5" t="s">
        <v>30</v>
      </c>
      <c r="P136" s="9" t="s">
        <v>544</v>
      </c>
      <c r="Q136" s="10">
        <f>P136/12</f>
        <v>2</v>
      </c>
      <c r="R136" s="10">
        <f>M136+Q136</f>
        <v>2026</v>
      </c>
      <c r="S136" s="10">
        <f>R136+Q136</f>
        <v>2028</v>
      </c>
      <c r="T136" s="5"/>
      <c r="U136" s="5"/>
      <c r="V136" s="5"/>
      <c r="W136" s="5"/>
      <c r="X136" s="5"/>
      <c r="Y136" s="5"/>
      <c r="Z136" s="5" t="s">
        <v>31</v>
      </c>
    </row>
    <row r="137" spans="1:26" x14ac:dyDescent="0.25">
      <c r="A137" s="2" t="str">
        <f>HYPERLINK("https://nddot-ixmultiasset.biprod.cloud/#/asset/inventory/nbibridges/1321", "0066-001.003")</f>
        <v>0066-001.003</v>
      </c>
      <c r="B137" s="3" t="s">
        <v>215</v>
      </c>
      <c r="C137" s="3" t="s">
        <v>187</v>
      </c>
      <c r="D137" s="3" t="s">
        <v>96</v>
      </c>
      <c r="E137" s="3" t="s">
        <v>23</v>
      </c>
      <c r="F137" s="3" t="s">
        <v>216</v>
      </c>
      <c r="G137" s="3" t="s">
        <v>25</v>
      </c>
      <c r="H137" s="3" t="s">
        <v>59</v>
      </c>
      <c r="I137" s="3" t="s">
        <v>43</v>
      </c>
      <c r="J137" s="3"/>
      <c r="K137" s="3" t="s">
        <v>74</v>
      </c>
      <c r="L137" s="3" t="s">
        <v>75</v>
      </c>
      <c r="M137" s="7">
        <v>2024</v>
      </c>
      <c r="N137" s="7">
        <v>11</v>
      </c>
      <c r="O137" s="3" t="s">
        <v>30</v>
      </c>
      <c r="P137" s="9" t="s">
        <v>544</v>
      </c>
      <c r="Q137" s="10">
        <f>P137/12</f>
        <v>2</v>
      </c>
      <c r="R137" s="10">
        <f>M137+Q137</f>
        <v>2026</v>
      </c>
      <c r="S137" s="10">
        <f>R137+Q137</f>
        <v>2028</v>
      </c>
      <c r="T137" s="3"/>
      <c r="U137" s="3"/>
      <c r="V137" s="3"/>
      <c r="W137" s="3"/>
      <c r="X137" s="3"/>
      <c r="Y137" s="3"/>
      <c r="Z137" s="3" t="s">
        <v>31</v>
      </c>
    </row>
    <row r="138" spans="1:26" x14ac:dyDescent="0.25">
      <c r="A138" s="2" t="str">
        <f>HYPERLINK("https://nddot-ixmultiasset.biprod.cloud/#/asset/inventory/nbibridges/1531", "0066-006.192")</f>
        <v>0066-006.192</v>
      </c>
      <c r="B138" s="3" t="s">
        <v>229</v>
      </c>
      <c r="C138" s="3" t="s">
        <v>187</v>
      </c>
      <c r="D138" s="3" t="s">
        <v>96</v>
      </c>
      <c r="E138" s="3" t="s">
        <v>23</v>
      </c>
      <c r="F138" s="3" t="s">
        <v>216</v>
      </c>
      <c r="G138" s="3" t="s">
        <v>25</v>
      </c>
      <c r="H138" s="3" t="s">
        <v>59</v>
      </c>
      <c r="I138" s="3" t="s">
        <v>43</v>
      </c>
      <c r="J138" s="3"/>
      <c r="K138" s="3" t="s">
        <v>74</v>
      </c>
      <c r="L138" s="3" t="s">
        <v>75</v>
      </c>
      <c r="M138" s="7">
        <v>2024</v>
      </c>
      <c r="N138" s="7">
        <v>11</v>
      </c>
      <c r="O138" s="3" t="s">
        <v>30</v>
      </c>
      <c r="P138" s="9" t="s">
        <v>544</v>
      </c>
      <c r="Q138" s="10">
        <f>P138/12</f>
        <v>2</v>
      </c>
      <c r="R138" s="10">
        <f>M138+Q138</f>
        <v>2026</v>
      </c>
      <c r="S138" s="10">
        <f>R138+Q138</f>
        <v>2028</v>
      </c>
      <c r="T138" s="3"/>
      <c r="U138" s="3"/>
      <c r="V138" s="3"/>
      <c r="W138" s="3"/>
      <c r="X138" s="3"/>
      <c r="Y138" s="3"/>
      <c r="Z138" s="3" t="s">
        <v>31</v>
      </c>
    </row>
    <row r="139" spans="1:26" x14ac:dyDescent="0.25">
      <c r="A139" s="4" t="str">
        <f>HYPERLINK("https://nddot-ixmultiasset.biprod.cloud/#/asset/inventory/nbibridges/1541", "0005-182.971")</f>
        <v>0005-182.971</v>
      </c>
      <c r="B139" s="5" t="s">
        <v>230</v>
      </c>
      <c r="C139" s="5" t="s">
        <v>48</v>
      </c>
      <c r="D139" s="5" t="s">
        <v>81</v>
      </c>
      <c r="E139" s="5" t="s">
        <v>23</v>
      </c>
      <c r="F139" s="5" t="s">
        <v>148</v>
      </c>
      <c r="G139" s="5" t="s">
        <v>25</v>
      </c>
      <c r="H139" s="5" t="s">
        <v>42</v>
      </c>
      <c r="I139" s="5" t="s">
        <v>43</v>
      </c>
      <c r="J139" s="5"/>
      <c r="K139" s="5" t="s">
        <v>74</v>
      </c>
      <c r="L139" s="5" t="s">
        <v>75</v>
      </c>
      <c r="M139" s="5">
        <v>2024</v>
      </c>
      <c r="N139" s="5">
        <v>11</v>
      </c>
      <c r="O139" s="5" t="s">
        <v>30</v>
      </c>
      <c r="P139" s="9" t="s">
        <v>544</v>
      </c>
      <c r="Q139" s="10">
        <f>P139/12</f>
        <v>2</v>
      </c>
      <c r="R139" s="10">
        <f>M139+Q139</f>
        <v>2026</v>
      </c>
      <c r="S139" s="10">
        <f>R139+Q139</f>
        <v>2028</v>
      </c>
      <c r="T139" s="5"/>
      <c r="U139" s="5"/>
      <c r="V139" s="5"/>
      <c r="W139" s="5"/>
      <c r="X139" s="5"/>
      <c r="Y139" s="5"/>
      <c r="Z139" s="5" t="s">
        <v>31</v>
      </c>
    </row>
    <row r="140" spans="1:26" x14ac:dyDescent="0.25">
      <c r="A140" s="4" t="str">
        <f>HYPERLINK("https://nddot-ixmultiasset.biprod.cloud/#/asset/inventory/nbibridges/1650", "0066-006.198")</f>
        <v>0066-006.198</v>
      </c>
      <c r="B140" s="5" t="s">
        <v>241</v>
      </c>
      <c r="C140" s="5" t="s">
        <v>187</v>
      </c>
      <c r="D140" s="5" t="s">
        <v>96</v>
      </c>
      <c r="E140" s="5" t="s">
        <v>23</v>
      </c>
      <c r="F140" s="5" t="s">
        <v>216</v>
      </c>
      <c r="G140" s="5" t="s">
        <v>25</v>
      </c>
      <c r="H140" s="5" t="s">
        <v>59</v>
      </c>
      <c r="I140" s="5" t="s">
        <v>43</v>
      </c>
      <c r="J140" s="5"/>
      <c r="K140" s="5" t="s">
        <v>74</v>
      </c>
      <c r="L140" s="5" t="s">
        <v>75</v>
      </c>
      <c r="M140" s="5">
        <v>2024</v>
      </c>
      <c r="N140" s="5">
        <v>11</v>
      </c>
      <c r="O140" s="5" t="s">
        <v>30</v>
      </c>
      <c r="P140" s="9" t="s">
        <v>544</v>
      </c>
      <c r="Q140" s="10">
        <f>P140/12</f>
        <v>2</v>
      </c>
      <c r="R140" s="10">
        <f>M140+Q140</f>
        <v>2026</v>
      </c>
      <c r="S140" s="10">
        <f>R140+Q140</f>
        <v>2028</v>
      </c>
      <c r="T140" s="5"/>
      <c r="U140" s="5"/>
      <c r="V140" s="5"/>
      <c r="W140" s="5"/>
      <c r="X140" s="5"/>
      <c r="Y140" s="5"/>
      <c r="Z140" s="5" t="s">
        <v>31</v>
      </c>
    </row>
    <row r="141" spans="1:26" x14ac:dyDescent="0.25">
      <c r="A141" s="2" t="str">
        <f>HYPERLINK("https://nddot-ixmultiasset.biprod.cloud/#/asset/inventory/nbibridges/1948", "0066-014.551")</f>
        <v>0066-014.551</v>
      </c>
      <c r="B141" s="3" t="s">
        <v>270</v>
      </c>
      <c r="C141" s="3" t="s">
        <v>48</v>
      </c>
      <c r="D141" s="3" t="s">
        <v>96</v>
      </c>
      <c r="E141" s="3" t="s">
        <v>23</v>
      </c>
      <c r="F141" s="3" t="s">
        <v>271</v>
      </c>
      <c r="G141" s="3" t="s">
        <v>25</v>
      </c>
      <c r="H141" s="3" t="s">
        <v>59</v>
      </c>
      <c r="I141" s="3" t="s">
        <v>43</v>
      </c>
      <c r="J141" s="3"/>
      <c r="K141" s="3" t="s">
        <v>74</v>
      </c>
      <c r="L141" s="3" t="s">
        <v>75</v>
      </c>
      <c r="M141" s="7">
        <v>2024</v>
      </c>
      <c r="N141" s="7">
        <v>11</v>
      </c>
      <c r="O141" s="3" t="s">
        <v>30</v>
      </c>
      <c r="P141" s="9" t="s">
        <v>544</v>
      </c>
      <c r="Q141" s="10">
        <f>P141/12</f>
        <v>2</v>
      </c>
      <c r="R141" s="10">
        <f>M141+Q141</f>
        <v>2026</v>
      </c>
      <c r="S141" s="10">
        <f>R141+Q141</f>
        <v>2028</v>
      </c>
      <c r="T141" s="3"/>
      <c r="U141" s="3"/>
      <c r="V141" s="3"/>
      <c r="W141" s="3"/>
      <c r="X141" s="3"/>
      <c r="Y141" s="3"/>
      <c r="Z141" s="3" t="s">
        <v>31</v>
      </c>
    </row>
    <row r="142" spans="1:26" x14ac:dyDescent="0.25">
      <c r="A142" s="4" t="str">
        <f>HYPERLINK("https://nddot-ixmultiasset.biprod.cloud/#/asset/inventory/nbibridges/2158", "0066-011.925")</f>
        <v>0066-011.925</v>
      </c>
      <c r="B142" s="5" t="s">
        <v>295</v>
      </c>
      <c r="C142" s="5" t="s">
        <v>133</v>
      </c>
      <c r="D142" s="5" t="s">
        <v>96</v>
      </c>
      <c r="E142" s="5" t="s">
        <v>23</v>
      </c>
      <c r="F142" s="5" t="s">
        <v>271</v>
      </c>
      <c r="G142" s="5" t="s">
        <v>25</v>
      </c>
      <c r="H142" s="5" t="s">
        <v>42</v>
      </c>
      <c r="I142" s="5" t="s">
        <v>43</v>
      </c>
      <c r="J142" s="5"/>
      <c r="K142" s="5" t="s">
        <v>74</v>
      </c>
      <c r="L142" s="5" t="s">
        <v>75</v>
      </c>
      <c r="M142" s="5">
        <v>2024</v>
      </c>
      <c r="N142" s="5">
        <v>11</v>
      </c>
      <c r="O142" s="5" t="s">
        <v>30</v>
      </c>
      <c r="P142" s="9" t="s">
        <v>544</v>
      </c>
      <c r="Q142" s="10">
        <f>P142/12</f>
        <v>2</v>
      </c>
      <c r="R142" s="10">
        <f>M142+Q142</f>
        <v>2026</v>
      </c>
      <c r="S142" s="10">
        <f>R142+Q142</f>
        <v>2028</v>
      </c>
      <c r="T142" s="5"/>
      <c r="U142" s="5"/>
      <c r="V142" s="5"/>
      <c r="W142" s="5"/>
      <c r="X142" s="5"/>
      <c r="Y142" s="5"/>
      <c r="Z142" s="5" t="s">
        <v>31</v>
      </c>
    </row>
    <row r="143" spans="1:26" x14ac:dyDescent="0.25">
      <c r="A143" s="2" t="str">
        <f>HYPERLINK("https://nddot-ixmultiasset.biprod.cloud/#/asset/inventory/nbibridges/2331", "0060-015.556")</f>
        <v>0060-015.556</v>
      </c>
      <c r="B143" s="3" t="s">
        <v>312</v>
      </c>
      <c r="C143" s="3" t="s">
        <v>313</v>
      </c>
      <c r="D143" s="3" t="s">
        <v>103</v>
      </c>
      <c r="E143" s="3" t="s">
        <v>23</v>
      </c>
      <c r="F143" s="3" t="s">
        <v>78</v>
      </c>
      <c r="G143" s="3" t="s">
        <v>25</v>
      </c>
      <c r="H143" s="3" t="s">
        <v>192</v>
      </c>
      <c r="I143" s="3" t="s">
        <v>27</v>
      </c>
      <c r="J143" s="3"/>
      <c r="K143" s="3" t="s">
        <v>74</v>
      </c>
      <c r="L143" s="3" t="s">
        <v>75</v>
      </c>
      <c r="M143" s="7">
        <v>2024</v>
      </c>
      <c r="N143" s="7">
        <v>11</v>
      </c>
      <c r="O143" s="3" t="s">
        <v>30</v>
      </c>
      <c r="P143" s="9" t="s">
        <v>544</v>
      </c>
      <c r="Q143" s="10">
        <f>P143/12</f>
        <v>2</v>
      </c>
      <c r="R143" s="10">
        <f>M143+Q143</f>
        <v>2026</v>
      </c>
      <c r="S143" s="10">
        <f>R143+Q143</f>
        <v>2028</v>
      </c>
      <c r="T143" s="3"/>
      <c r="U143" s="3"/>
      <c r="V143" s="3"/>
      <c r="W143" s="3"/>
      <c r="X143" s="3"/>
      <c r="Y143" s="3"/>
      <c r="Z143" s="3" t="s">
        <v>31</v>
      </c>
    </row>
    <row r="144" spans="1:26" x14ac:dyDescent="0.25">
      <c r="A144" s="2" t="str">
        <f>HYPERLINK("https://nddot-ixmultiasset.biprod.cloud/#/asset/inventory/nbibridges/2391", "0005-195.685")</f>
        <v>0005-195.685</v>
      </c>
      <c r="B144" s="3" t="s">
        <v>317</v>
      </c>
      <c r="C144" s="3" t="s">
        <v>313</v>
      </c>
      <c r="D144" s="3" t="s">
        <v>81</v>
      </c>
      <c r="E144" s="3" t="s">
        <v>23</v>
      </c>
      <c r="F144" s="3" t="s">
        <v>148</v>
      </c>
      <c r="G144" s="3" t="s">
        <v>25</v>
      </c>
      <c r="H144" s="3" t="s">
        <v>42</v>
      </c>
      <c r="I144" s="3" t="s">
        <v>43</v>
      </c>
      <c r="J144" s="3"/>
      <c r="K144" s="3" t="s">
        <v>74</v>
      </c>
      <c r="L144" s="3" t="s">
        <v>75</v>
      </c>
      <c r="M144" s="7">
        <v>2024</v>
      </c>
      <c r="N144" s="7">
        <v>11</v>
      </c>
      <c r="O144" s="3" t="s">
        <v>30</v>
      </c>
      <c r="P144" s="9" t="s">
        <v>544</v>
      </c>
      <c r="Q144" s="10">
        <f>P144/12</f>
        <v>2</v>
      </c>
      <c r="R144" s="10">
        <f>M144+Q144</f>
        <v>2026</v>
      </c>
      <c r="S144" s="10">
        <f>R144+Q144</f>
        <v>2028</v>
      </c>
      <c r="T144" s="3"/>
      <c r="U144" s="3"/>
      <c r="V144" s="3"/>
      <c r="W144" s="3"/>
      <c r="X144" s="3"/>
      <c r="Y144" s="3"/>
      <c r="Z144" s="3" t="s">
        <v>31</v>
      </c>
    </row>
    <row r="145" spans="1:26" x14ac:dyDescent="0.25">
      <c r="A145" s="2" t="str">
        <f>HYPERLINK("https://nddot-ixmultiasset.biprod.cloud/#/asset/inventory/nbibridges/2438", "0060-016.053")</f>
        <v>0060-016.053</v>
      </c>
      <c r="B145" s="3" t="s">
        <v>319</v>
      </c>
      <c r="C145" s="3" t="s">
        <v>48</v>
      </c>
      <c r="D145" s="3" t="s">
        <v>103</v>
      </c>
      <c r="E145" s="3" t="s">
        <v>23</v>
      </c>
      <c r="F145" s="3" t="s">
        <v>82</v>
      </c>
      <c r="G145" s="3" t="s">
        <v>25</v>
      </c>
      <c r="H145" s="3" t="s">
        <v>192</v>
      </c>
      <c r="I145" s="3" t="s">
        <v>27</v>
      </c>
      <c r="J145" s="3"/>
      <c r="K145" s="3" t="s">
        <v>74</v>
      </c>
      <c r="L145" s="3" t="s">
        <v>75</v>
      </c>
      <c r="M145" s="7">
        <v>2024</v>
      </c>
      <c r="N145" s="7">
        <v>11</v>
      </c>
      <c r="O145" s="3" t="s">
        <v>30</v>
      </c>
      <c r="P145" s="9" t="s">
        <v>544</v>
      </c>
      <c r="Q145" s="10">
        <f>P145/12</f>
        <v>2</v>
      </c>
      <c r="R145" s="10">
        <f>M145+Q145</f>
        <v>2026</v>
      </c>
      <c r="S145" s="10">
        <f>R145+Q145</f>
        <v>2028</v>
      </c>
      <c r="T145" s="3"/>
      <c r="U145" s="3"/>
      <c r="V145" s="3"/>
      <c r="W145" s="3"/>
      <c r="X145" s="3"/>
      <c r="Y145" s="3"/>
      <c r="Z145" s="3" t="s">
        <v>31</v>
      </c>
    </row>
    <row r="146" spans="1:26" x14ac:dyDescent="0.25">
      <c r="A146" s="2" t="str">
        <f>HYPERLINK("https://nddot-ixmultiasset.biprod.cloud/#/asset/inventory/nbibridges/2987", "0066-027.622")</f>
        <v>0066-027.622</v>
      </c>
      <c r="B146" s="3" t="s">
        <v>361</v>
      </c>
      <c r="C146" s="3" t="s">
        <v>48</v>
      </c>
      <c r="D146" s="3" t="s">
        <v>96</v>
      </c>
      <c r="E146" s="3" t="s">
        <v>23</v>
      </c>
      <c r="F146" s="3" t="s">
        <v>271</v>
      </c>
      <c r="G146" s="3" t="s">
        <v>25</v>
      </c>
      <c r="H146" s="3" t="s">
        <v>59</v>
      </c>
      <c r="I146" s="3" t="s">
        <v>43</v>
      </c>
      <c r="J146" s="3"/>
      <c r="K146" s="3" t="s">
        <v>74</v>
      </c>
      <c r="L146" s="3" t="s">
        <v>75</v>
      </c>
      <c r="M146" s="7">
        <v>2024</v>
      </c>
      <c r="N146" s="7">
        <v>11</v>
      </c>
      <c r="O146" s="3" t="s">
        <v>30</v>
      </c>
      <c r="P146" s="9" t="s">
        <v>544</v>
      </c>
      <c r="Q146" s="10">
        <f>P146/12</f>
        <v>2</v>
      </c>
      <c r="R146" s="10">
        <f>M146+Q146</f>
        <v>2026</v>
      </c>
      <c r="S146" s="10">
        <f>R146+Q146</f>
        <v>2028</v>
      </c>
      <c r="T146" s="3"/>
      <c r="U146" s="3"/>
      <c r="V146" s="3"/>
      <c r="W146" s="3"/>
      <c r="X146" s="3"/>
      <c r="Y146" s="3"/>
      <c r="Z146" s="3" t="s">
        <v>31</v>
      </c>
    </row>
    <row r="147" spans="1:26" x14ac:dyDescent="0.25">
      <c r="A147" s="2" t="str">
        <f>HYPERLINK("https://nddot-ixmultiasset.biprod.cloud/#/asset/inventory/nbibridges/3252", "0066-036.496")</f>
        <v>0066-036.496</v>
      </c>
      <c r="B147" s="3" t="s">
        <v>377</v>
      </c>
      <c r="C147" s="3" t="s">
        <v>48</v>
      </c>
      <c r="D147" s="3" t="s">
        <v>96</v>
      </c>
      <c r="E147" s="3" t="s">
        <v>23</v>
      </c>
      <c r="F147" s="3" t="s">
        <v>97</v>
      </c>
      <c r="G147" s="3" t="s">
        <v>25</v>
      </c>
      <c r="H147" s="3" t="s">
        <v>59</v>
      </c>
      <c r="I147" s="3" t="s">
        <v>43</v>
      </c>
      <c r="J147" s="3"/>
      <c r="K147" s="3" t="s">
        <v>74</v>
      </c>
      <c r="L147" s="3" t="s">
        <v>75</v>
      </c>
      <c r="M147" s="7">
        <v>2024</v>
      </c>
      <c r="N147" s="7">
        <v>11</v>
      </c>
      <c r="O147" s="3" t="s">
        <v>30</v>
      </c>
      <c r="P147" s="9" t="s">
        <v>544</v>
      </c>
      <c r="Q147" s="10">
        <f>P147/12</f>
        <v>2</v>
      </c>
      <c r="R147" s="10">
        <f>M147+Q147</f>
        <v>2026</v>
      </c>
      <c r="S147" s="10">
        <f>R147+Q147</f>
        <v>2028</v>
      </c>
      <c r="T147" s="3"/>
      <c r="U147" s="3"/>
      <c r="V147" s="3"/>
      <c r="W147" s="3"/>
      <c r="X147" s="3"/>
      <c r="Y147" s="3"/>
      <c r="Z147" s="3" t="s">
        <v>31</v>
      </c>
    </row>
    <row r="148" spans="1:26" x14ac:dyDescent="0.25">
      <c r="A148" s="4" t="str">
        <f>HYPERLINK("https://nddot-ixmultiasset.biprod.cloud/#/asset/inventory/nbibridges/3711", "05-149-14.2")</f>
        <v>05-149-14.2</v>
      </c>
      <c r="B148" s="5" t="s">
        <v>421</v>
      </c>
      <c r="C148" s="5" t="s">
        <v>118</v>
      </c>
      <c r="D148" s="5" t="s">
        <v>422</v>
      </c>
      <c r="E148" s="5" t="s">
        <v>423</v>
      </c>
      <c r="F148" s="5" t="s">
        <v>82</v>
      </c>
      <c r="G148" s="5" t="s">
        <v>424</v>
      </c>
      <c r="H148" s="5" t="s">
        <v>59</v>
      </c>
      <c r="I148" s="5" t="s">
        <v>425</v>
      </c>
      <c r="J148" s="5"/>
      <c r="K148" s="5" t="s">
        <v>74</v>
      </c>
      <c r="L148" s="5" t="s">
        <v>75</v>
      </c>
      <c r="M148" s="5">
        <v>2024</v>
      </c>
      <c r="N148" s="5">
        <v>11</v>
      </c>
      <c r="O148" s="5" t="s">
        <v>30</v>
      </c>
      <c r="P148" s="9" t="s">
        <v>544</v>
      </c>
      <c r="Q148" s="10">
        <f>P148/12</f>
        <v>2</v>
      </c>
      <c r="R148" s="10">
        <f>M148+Q148</f>
        <v>2026</v>
      </c>
      <c r="S148" s="10">
        <f>R148+Q148</f>
        <v>2028</v>
      </c>
      <c r="T148" s="5" t="s">
        <v>74</v>
      </c>
      <c r="U148" s="5" t="s">
        <v>75</v>
      </c>
      <c r="V148" s="5"/>
      <c r="W148" s="5"/>
      <c r="X148" s="5"/>
      <c r="Y148" s="5"/>
      <c r="Z148" s="5"/>
    </row>
    <row r="149" spans="1:26" x14ac:dyDescent="0.25">
      <c r="A149" s="2" t="str">
        <f>HYPERLINK("https://nddot-ixmultiasset.biprod.cloud/#/asset/inventory/nbibridges/1005", "0002-133.236")</f>
        <v>0002-133.236</v>
      </c>
      <c r="B149" s="3" t="s">
        <v>169</v>
      </c>
      <c r="C149" s="3" t="s">
        <v>48</v>
      </c>
      <c r="D149" s="3" t="s">
        <v>22</v>
      </c>
      <c r="E149" s="3" t="s">
        <v>23</v>
      </c>
      <c r="F149" s="3" t="s">
        <v>170</v>
      </c>
      <c r="G149" s="3" t="s">
        <v>25</v>
      </c>
      <c r="H149" s="3" t="s">
        <v>42</v>
      </c>
      <c r="I149" s="3" t="s">
        <v>43</v>
      </c>
      <c r="J149" s="3"/>
      <c r="K149" s="3" t="s">
        <v>171</v>
      </c>
      <c r="L149" s="3" t="s">
        <v>172</v>
      </c>
      <c r="M149" s="7">
        <v>2024</v>
      </c>
      <c r="N149" s="7">
        <v>12</v>
      </c>
      <c r="O149" s="3" t="s">
        <v>30</v>
      </c>
      <c r="P149" s="9" t="s">
        <v>544</v>
      </c>
      <c r="Q149" s="10">
        <f>P149/12</f>
        <v>2</v>
      </c>
      <c r="R149" s="10">
        <f>M149+Q149</f>
        <v>2026</v>
      </c>
      <c r="S149" s="10">
        <f>R149+Q149</f>
        <v>2028</v>
      </c>
      <c r="T149" s="3"/>
      <c r="U149" s="3"/>
      <c r="V149" s="3"/>
      <c r="W149" s="3"/>
      <c r="X149" s="3"/>
      <c r="Y149" s="3"/>
      <c r="Z149" s="3" t="s">
        <v>31</v>
      </c>
    </row>
    <row r="150" spans="1:26" x14ac:dyDescent="0.25">
      <c r="A150" s="4" t="str">
        <f>HYPERLINK("https://nddot-ixmultiasset.biprod.cloud/#/asset/inventory/nbibridges/1025", "0002-135.276")</f>
        <v>0002-135.276</v>
      </c>
      <c r="B150" s="5" t="s">
        <v>173</v>
      </c>
      <c r="C150" s="5" t="s">
        <v>174</v>
      </c>
      <c r="D150" s="5" t="s">
        <v>22</v>
      </c>
      <c r="E150" s="5" t="s">
        <v>23</v>
      </c>
      <c r="F150" s="5" t="s">
        <v>170</v>
      </c>
      <c r="G150" s="5" t="s">
        <v>25</v>
      </c>
      <c r="H150" s="5" t="s">
        <v>42</v>
      </c>
      <c r="I150" s="5" t="s">
        <v>43</v>
      </c>
      <c r="J150" s="5"/>
      <c r="K150" s="5" t="s">
        <v>171</v>
      </c>
      <c r="L150" s="5" t="s">
        <v>172</v>
      </c>
      <c r="M150" s="5">
        <v>2024</v>
      </c>
      <c r="N150" s="5">
        <v>12</v>
      </c>
      <c r="O150" s="5" t="s">
        <v>30</v>
      </c>
      <c r="P150" s="9" t="s">
        <v>544</v>
      </c>
      <c r="Q150" s="10">
        <f>P150/12</f>
        <v>2</v>
      </c>
      <c r="R150" s="10">
        <f>M150+Q150</f>
        <v>2026</v>
      </c>
      <c r="S150" s="10">
        <f>R150+Q150</f>
        <v>2028</v>
      </c>
      <c r="T150" s="5"/>
      <c r="U150" s="5"/>
      <c r="V150" s="5"/>
      <c r="W150" s="5"/>
      <c r="X150" s="5"/>
      <c r="Y150" s="5"/>
      <c r="Z150" s="5" t="s">
        <v>31</v>
      </c>
    </row>
    <row r="151" spans="1:26" x14ac:dyDescent="0.25">
      <c r="A151" s="4" t="str">
        <f>HYPERLINK("https://nddot-ixmultiasset.biprod.cloud/#/asset/inventory/nbibridges/1726", "1804-329.632")</f>
        <v>1804-329.632</v>
      </c>
      <c r="B151" s="5" t="s">
        <v>249</v>
      </c>
      <c r="C151" s="5" t="s">
        <v>250</v>
      </c>
      <c r="D151" s="5" t="s">
        <v>100</v>
      </c>
      <c r="E151" s="5" t="s">
        <v>23</v>
      </c>
      <c r="F151" s="5" t="s">
        <v>251</v>
      </c>
      <c r="G151" s="5" t="s">
        <v>25</v>
      </c>
      <c r="H151" s="5" t="s">
        <v>42</v>
      </c>
      <c r="I151" s="5" t="s">
        <v>43</v>
      </c>
      <c r="J151" s="5"/>
      <c r="K151" s="5" t="s">
        <v>252</v>
      </c>
      <c r="L151" s="6" t="s">
        <v>253</v>
      </c>
      <c r="M151" s="6">
        <v>2021</v>
      </c>
      <c r="N151" s="6">
        <v>8</v>
      </c>
      <c r="O151" s="5" t="s">
        <v>46</v>
      </c>
      <c r="P151" s="8" t="s">
        <v>543</v>
      </c>
      <c r="Q151" s="10">
        <f>P151/12</f>
        <v>4</v>
      </c>
      <c r="R151" s="10">
        <f>M151+Q151</f>
        <v>2025</v>
      </c>
      <c r="S151" s="10">
        <f>R151+Q151</f>
        <v>2029</v>
      </c>
      <c r="T151" s="5"/>
      <c r="U151" s="5"/>
      <c r="V151" s="5"/>
      <c r="W151" s="5"/>
      <c r="X151" s="5"/>
      <c r="Y151" s="5"/>
      <c r="Z151" s="5" t="s">
        <v>31</v>
      </c>
    </row>
    <row r="152" spans="1:26" x14ac:dyDescent="0.25">
      <c r="A152" s="2" t="str">
        <f>HYPERLINK("https://nddot-ixmultiasset.biprod.cloud/#/asset/inventory/nbibridges/605", "1804-294.267")</f>
        <v>1804-294.267</v>
      </c>
      <c r="B152" s="3" t="s">
        <v>136</v>
      </c>
      <c r="C152" s="3" t="s">
        <v>137</v>
      </c>
      <c r="D152" s="3" t="s">
        <v>100</v>
      </c>
      <c r="E152" s="3" t="s">
        <v>23</v>
      </c>
      <c r="F152" s="3" t="s">
        <v>122</v>
      </c>
      <c r="G152" s="3" t="s">
        <v>25</v>
      </c>
      <c r="H152" s="3" t="s">
        <v>42</v>
      </c>
      <c r="I152" s="3" t="s">
        <v>43</v>
      </c>
      <c r="J152" s="3"/>
      <c r="K152" s="3" t="s">
        <v>138</v>
      </c>
      <c r="L152" s="6" t="s">
        <v>139</v>
      </c>
      <c r="M152" s="6">
        <v>2021</v>
      </c>
      <c r="N152" s="6">
        <v>9</v>
      </c>
      <c r="O152" s="3" t="s">
        <v>46</v>
      </c>
      <c r="P152" s="9" t="s">
        <v>543</v>
      </c>
      <c r="Q152" s="10">
        <f>P152/12</f>
        <v>4</v>
      </c>
      <c r="R152" s="10">
        <f>M152+Q152</f>
        <v>2025</v>
      </c>
      <c r="S152" s="10">
        <f>R152+Q152</f>
        <v>2029</v>
      </c>
      <c r="T152" s="3"/>
      <c r="U152" s="3"/>
      <c r="V152" s="3"/>
      <c r="W152" s="3"/>
      <c r="X152" s="3"/>
      <c r="Y152" s="3"/>
      <c r="Z152" s="3" t="s">
        <v>31</v>
      </c>
    </row>
    <row r="153" spans="1:26" x14ac:dyDescent="0.25">
      <c r="A153" s="4" t="str">
        <f>HYPERLINK("https://nddot-ixmultiasset.biprod.cloud/#/asset/inventory/nbibridges/1323", "0002-033.086")</f>
        <v>0002-033.086</v>
      </c>
      <c r="B153" s="5" t="s">
        <v>217</v>
      </c>
      <c r="C153" s="5" t="s">
        <v>218</v>
      </c>
      <c r="D153" s="5" t="s">
        <v>22</v>
      </c>
      <c r="E153" s="5" t="s">
        <v>23</v>
      </c>
      <c r="F153" s="5" t="s">
        <v>82</v>
      </c>
      <c r="G153" s="5" t="s">
        <v>25</v>
      </c>
      <c r="H153" s="5" t="s">
        <v>42</v>
      </c>
      <c r="I153" s="5" t="s">
        <v>43</v>
      </c>
      <c r="J153" s="5"/>
      <c r="K153" s="5" t="s">
        <v>138</v>
      </c>
      <c r="L153" s="6" t="s">
        <v>139</v>
      </c>
      <c r="M153" s="6">
        <v>2021</v>
      </c>
      <c r="N153" s="6">
        <v>9</v>
      </c>
      <c r="O153" s="5" t="s">
        <v>46</v>
      </c>
      <c r="P153" s="8" t="s">
        <v>543</v>
      </c>
      <c r="Q153" s="10">
        <f>P153/12</f>
        <v>4</v>
      </c>
      <c r="R153" s="10">
        <f>M153+Q153</f>
        <v>2025</v>
      </c>
      <c r="S153" s="10">
        <f>R153+Q153</f>
        <v>2029</v>
      </c>
      <c r="T153" s="5"/>
      <c r="U153" s="5"/>
      <c r="V153" s="5"/>
      <c r="W153" s="5"/>
      <c r="X153" s="5"/>
      <c r="Y153" s="5"/>
      <c r="Z153" s="5" t="s">
        <v>31</v>
      </c>
    </row>
    <row r="154" spans="1:26" x14ac:dyDescent="0.25">
      <c r="A154" s="2" t="str">
        <f>HYPERLINK("https://nddot-ixmultiasset.biprod.cloud/#/asset/inventory/nbibridges/2073", "1804-275.066")</f>
        <v>1804-275.066</v>
      </c>
      <c r="B154" s="3" t="s">
        <v>285</v>
      </c>
      <c r="C154" s="3" t="s">
        <v>286</v>
      </c>
      <c r="D154" s="3" t="s">
        <v>100</v>
      </c>
      <c r="E154" s="3" t="s">
        <v>23</v>
      </c>
      <c r="F154" s="3" t="s">
        <v>202</v>
      </c>
      <c r="G154" s="3" t="s">
        <v>25</v>
      </c>
      <c r="H154" s="3" t="s">
        <v>42</v>
      </c>
      <c r="I154" s="3" t="s">
        <v>43</v>
      </c>
      <c r="J154" s="3"/>
      <c r="K154" s="3" t="s">
        <v>138</v>
      </c>
      <c r="L154" s="6" t="s">
        <v>139</v>
      </c>
      <c r="M154" s="6">
        <v>2021</v>
      </c>
      <c r="N154" s="6">
        <v>9</v>
      </c>
      <c r="O154" s="3" t="s">
        <v>46</v>
      </c>
      <c r="P154" s="9" t="s">
        <v>543</v>
      </c>
      <c r="Q154" s="10">
        <f>P154/12</f>
        <v>4</v>
      </c>
      <c r="R154" s="10">
        <f>M154+Q154</f>
        <v>2025</v>
      </c>
      <c r="S154" s="10">
        <f>R154+Q154</f>
        <v>2029</v>
      </c>
      <c r="T154" s="3"/>
      <c r="U154" s="3"/>
      <c r="V154" s="3"/>
      <c r="W154" s="3"/>
      <c r="X154" s="3"/>
      <c r="Y154" s="3"/>
      <c r="Z154" s="3" t="s">
        <v>31</v>
      </c>
    </row>
    <row r="155" spans="1:26" x14ac:dyDescent="0.25">
      <c r="A155" s="2" t="str">
        <f>HYPERLINK("https://nddot-ixmultiasset.biprod.cloud/#/asset/inventory/nbibridges/2489", "0020-165.971")</f>
        <v>0020-165.971</v>
      </c>
      <c r="B155" s="3" t="s">
        <v>331</v>
      </c>
      <c r="C155" s="3" t="s">
        <v>332</v>
      </c>
      <c r="D155" s="3" t="s">
        <v>233</v>
      </c>
      <c r="E155" s="3" t="s">
        <v>23</v>
      </c>
      <c r="F155" s="3" t="s">
        <v>333</v>
      </c>
      <c r="G155" s="3" t="s">
        <v>25</v>
      </c>
      <c r="H155" s="3" t="s">
        <v>42</v>
      </c>
      <c r="I155" s="3" t="s">
        <v>43</v>
      </c>
      <c r="J155" s="3"/>
      <c r="K155" s="3" t="s">
        <v>138</v>
      </c>
      <c r="L155" s="6" t="s">
        <v>139</v>
      </c>
      <c r="M155" s="6">
        <v>2021</v>
      </c>
      <c r="N155" s="6">
        <v>9</v>
      </c>
      <c r="O155" s="3" t="s">
        <v>46</v>
      </c>
      <c r="P155" s="9" t="s">
        <v>543</v>
      </c>
      <c r="Q155" s="10">
        <f>P155/12</f>
        <v>4</v>
      </c>
      <c r="R155" s="10">
        <f>M155+Q155</f>
        <v>2025</v>
      </c>
      <c r="S155" s="10">
        <f>R155+Q155</f>
        <v>2029</v>
      </c>
      <c r="T155" s="3"/>
      <c r="U155" s="3"/>
      <c r="V155" s="3"/>
      <c r="W155" s="3"/>
      <c r="X155" s="3"/>
      <c r="Y155" s="3"/>
      <c r="Z155" s="3" t="s">
        <v>31</v>
      </c>
    </row>
    <row r="156" spans="1:26" x14ac:dyDescent="0.25">
      <c r="A156" s="4" t="str">
        <f>HYPERLINK("https://nddot-ixmultiasset.biprod.cloud/#/asset/inventory/nbibridges/3624", "0002-091.422")</f>
        <v>0002-091.422</v>
      </c>
      <c r="B156" s="5" t="s">
        <v>409</v>
      </c>
      <c r="C156" s="5" t="s">
        <v>410</v>
      </c>
      <c r="D156" s="5" t="s">
        <v>22</v>
      </c>
      <c r="E156" s="5" t="s">
        <v>23</v>
      </c>
      <c r="F156" s="5" t="s">
        <v>411</v>
      </c>
      <c r="G156" s="5" t="s">
        <v>25</v>
      </c>
      <c r="H156" s="5" t="s">
        <v>42</v>
      </c>
      <c r="I156" s="5" t="s">
        <v>43</v>
      </c>
      <c r="J156" s="5"/>
      <c r="K156" s="5" t="s">
        <v>138</v>
      </c>
      <c r="L156" s="6" t="s">
        <v>139</v>
      </c>
      <c r="M156" s="6">
        <v>2021</v>
      </c>
      <c r="N156" s="6">
        <v>9</v>
      </c>
      <c r="O156" s="5" t="s">
        <v>46</v>
      </c>
      <c r="P156" s="9" t="s">
        <v>543</v>
      </c>
      <c r="Q156" s="10">
        <f>P156/12</f>
        <v>4</v>
      </c>
      <c r="R156" s="10">
        <f>M156+Q156</f>
        <v>2025</v>
      </c>
      <c r="S156" s="10">
        <f>R156+Q156</f>
        <v>2029</v>
      </c>
      <c r="T156" s="5"/>
      <c r="U156" s="5"/>
      <c r="V156" s="5"/>
      <c r="W156" s="5"/>
      <c r="X156" s="5"/>
      <c r="Y156" s="5"/>
      <c r="Z156" s="5" t="s">
        <v>31</v>
      </c>
    </row>
    <row r="157" spans="1:26" x14ac:dyDescent="0.25">
      <c r="A157" s="4" t="str">
        <f>HYPERLINK("https://nddot-ixmultiasset.biprod.cloud/#/asset/inventory/nbibridges/3904", "0002-238.239")</f>
        <v>0002-238.239</v>
      </c>
      <c r="B157" s="5" t="s">
        <v>449</v>
      </c>
      <c r="C157" s="5" t="s">
        <v>48</v>
      </c>
      <c r="D157" s="5" t="s">
        <v>22</v>
      </c>
      <c r="E157" s="5" t="s">
        <v>23</v>
      </c>
      <c r="F157" s="5" t="s">
        <v>239</v>
      </c>
      <c r="G157" s="5" t="s">
        <v>25</v>
      </c>
      <c r="H157" s="5" t="s">
        <v>42</v>
      </c>
      <c r="I157" s="5" t="s">
        <v>43</v>
      </c>
      <c r="J157" s="5"/>
      <c r="K157" s="5" t="s">
        <v>138</v>
      </c>
      <c r="L157" s="6" t="s">
        <v>139</v>
      </c>
      <c r="M157" s="6">
        <v>2021</v>
      </c>
      <c r="N157" s="6">
        <v>9</v>
      </c>
      <c r="O157" s="5" t="s">
        <v>46</v>
      </c>
      <c r="P157" s="9" t="s">
        <v>543</v>
      </c>
      <c r="Q157" s="10">
        <f>P157/12</f>
        <v>4</v>
      </c>
      <c r="R157" s="10">
        <f>M157+Q157</f>
        <v>2025</v>
      </c>
      <c r="S157" s="10">
        <f>R157+Q157</f>
        <v>2029</v>
      </c>
      <c r="T157" s="5"/>
      <c r="U157" s="5"/>
      <c r="V157" s="5"/>
      <c r="W157" s="5"/>
      <c r="X157" s="5"/>
      <c r="Y157" s="5"/>
      <c r="Z157" s="5" t="s">
        <v>31</v>
      </c>
    </row>
    <row r="158" spans="1:26" x14ac:dyDescent="0.25">
      <c r="A158" s="2" t="str">
        <f>HYPERLINK("https://nddot-ixmultiasset.biprod.cloud/#/asset/inventory/nbibridges/4116", "0085-195.676")</f>
        <v>0085-195.676</v>
      </c>
      <c r="B158" s="3" t="s">
        <v>470</v>
      </c>
      <c r="C158" s="3" t="s">
        <v>471</v>
      </c>
      <c r="D158" s="3" t="s">
        <v>34</v>
      </c>
      <c r="E158" s="3" t="s">
        <v>23</v>
      </c>
      <c r="F158" s="3" t="s">
        <v>126</v>
      </c>
      <c r="G158" s="3" t="s">
        <v>25</v>
      </c>
      <c r="H158" s="3" t="s">
        <v>42</v>
      </c>
      <c r="I158" s="3" t="s">
        <v>43</v>
      </c>
      <c r="J158" s="3"/>
      <c r="K158" s="3" t="s">
        <v>138</v>
      </c>
      <c r="L158" s="6" t="s">
        <v>139</v>
      </c>
      <c r="M158" s="6">
        <v>2021</v>
      </c>
      <c r="N158" s="6">
        <v>9</v>
      </c>
      <c r="O158" s="3" t="s">
        <v>46</v>
      </c>
      <c r="P158" s="9" t="s">
        <v>543</v>
      </c>
      <c r="Q158" s="10">
        <f>P158/12</f>
        <v>4</v>
      </c>
      <c r="R158" s="10">
        <f>M158+Q158</f>
        <v>2025</v>
      </c>
      <c r="S158" s="10">
        <f>R158+Q158</f>
        <v>2029</v>
      </c>
      <c r="T158" s="3"/>
      <c r="U158" s="3"/>
      <c r="V158" s="3"/>
      <c r="W158" s="3"/>
      <c r="X158" s="3"/>
      <c r="Y158" s="3"/>
      <c r="Z158" s="3" t="s">
        <v>31</v>
      </c>
    </row>
    <row r="159" spans="1:26" x14ac:dyDescent="0.25">
      <c r="A159" s="4" t="str">
        <f>HYPERLINK("https://nddot-ixmultiasset.biprod.cloud/#/asset/inventory/nbibridges/4198", "0017-051.228")</f>
        <v>0017-051.228</v>
      </c>
      <c r="B159" s="5" t="s">
        <v>477</v>
      </c>
      <c r="C159" s="5" t="s">
        <v>48</v>
      </c>
      <c r="D159" s="5" t="s">
        <v>391</v>
      </c>
      <c r="E159" s="5" t="s">
        <v>23</v>
      </c>
      <c r="F159" s="5" t="s">
        <v>420</v>
      </c>
      <c r="G159" s="5" t="s">
        <v>25</v>
      </c>
      <c r="H159" s="5" t="s">
        <v>42</v>
      </c>
      <c r="I159" s="5" t="s">
        <v>43</v>
      </c>
      <c r="J159" s="5"/>
      <c r="K159" s="5" t="s">
        <v>138</v>
      </c>
      <c r="L159" s="6" t="s">
        <v>139</v>
      </c>
      <c r="M159" s="6">
        <v>2021</v>
      </c>
      <c r="N159" s="6">
        <v>9</v>
      </c>
      <c r="O159" s="5" t="s">
        <v>46</v>
      </c>
      <c r="P159" s="9" t="s">
        <v>543</v>
      </c>
      <c r="Q159" s="10">
        <f>P159/12</f>
        <v>4</v>
      </c>
      <c r="R159" s="10">
        <f>M159+Q159</f>
        <v>2025</v>
      </c>
      <c r="S159" s="10">
        <f>R159+Q159</f>
        <v>2029</v>
      </c>
      <c r="T159" s="5"/>
      <c r="U159" s="5"/>
      <c r="V159" s="5"/>
      <c r="W159" s="5"/>
      <c r="X159" s="5"/>
      <c r="Y159" s="5"/>
      <c r="Z159" s="5" t="s">
        <v>31</v>
      </c>
    </row>
    <row r="160" spans="1:26" x14ac:dyDescent="0.25">
      <c r="A160" s="4" t="str">
        <f>HYPERLINK("https://nddot-ixmultiasset.biprod.cloud/#/asset/inventory/nbibridges/4282", "0017-046.328")</f>
        <v>0017-046.328</v>
      </c>
      <c r="B160" s="5" t="s">
        <v>485</v>
      </c>
      <c r="C160" s="5" t="s">
        <v>48</v>
      </c>
      <c r="D160" s="5" t="s">
        <v>391</v>
      </c>
      <c r="E160" s="5" t="s">
        <v>23</v>
      </c>
      <c r="F160" s="5" t="s">
        <v>420</v>
      </c>
      <c r="G160" s="5" t="s">
        <v>25</v>
      </c>
      <c r="H160" s="5" t="s">
        <v>42</v>
      </c>
      <c r="I160" s="5" t="s">
        <v>43</v>
      </c>
      <c r="J160" s="5"/>
      <c r="K160" s="5" t="s">
        <v>138</v>
      </c>
      <c r="L160" s="6" t="s">
        <v>139</v>
      </c>
      <c r="M160" s="6">
        <v>2021</v>
      </c>
      <c r="N160" s="6">
        <v>9</v>
      </c>
      <c r="O160" s="5" t="s">
        <v>46</v>
      </c>
      <c r="P160" s="9" t="s">
        <v>543</v>
      </c>
      <c r="Q160" s="10">
        <f>P160/12</f>
        <v>4</v>
      </c>
      <c r="R160" s="10">
        <f>M160+Q160</f>
        <v>2025</v>
      </c>
      <c r="S160" s="10">
        <f>R160+Q160</f>
        <v>2029</v>
      </c>
      <c r="T160" s="5"/>
      <c r="U160" s="5"/>
      <c r="V160" s="5"/>
      <c r="W160" s="5"/>
      <c r="X160" s="5"/>
      <c r="Y160" s="5"/>
      <c r="Z160" s="5" t="s">
        <v>31</v>
      </c>
    </row>
    <row r="161" spans="1:26" x14ac:dyDescent="0.25">
      <c r="A161" s="2" t="str">
        <f>HYPERLINK("https://nddot-ixmultiasset.biprod.cloud/#/asset/inventory/nbibridges/43", "0052-078.523")</f>
        <v>0052-078.523</v>
      </c>
      <c r="B161" s="3" t="s">
        <v>38</v>
      </c>
      <c r="C161" s="3" t="s">
        <v>39</v>
      </c>
      <c r="D161" s="3" t="s">
        <v>40</v>
      </c>
      <c r="E161" s="3" t="s">
        <v>23</v>
      </c>
      <c r="F161" s="3" t="s">
        <v>41</v>
      </c>
      <c r="G161" s="3" t="s">
        <v>25</v>
      </c>
      <c r="H161" s="3" t="s">
        <v>42</v>
      </c>
      <c r="I161" s="3" t="s">
        <v>43</v>
      </c>
      <c r="J161" s="3"/>
      <c r="K161" s="3" t="s">
        <v>44</v>
      </c>
      <c r="L161" s="6" t="s">
        <v>45</v>
      </c>
      <c r="M161" s="6">
        <v>2021</v>
      </c>
      <c r="N161" s="6">
        <v>10</v>
      </c>
      <c r="O161" s="3" t="s">
        <v>46</v>
      </c>
      <c r="P161" s="9" t="s">
        <v>543</v>
      </c>
      <c r="Q161" s="10">
        <f>P161/12</f>
        <v>4</v>
      </c>
      <c r="R161" s="10">
        <f>M161+Q161</f>
        <v>2025</v>
      </c>
      <c r="S161" s="10">
        <f>R161+Q161</f>
        <v>2029</v>
      </c>
      <c r="T161" s="3"/>
      <c r="U161" s="3"/>
      <c r="V161" s="3"/>
      <c r="W161" s="3"/>
      <c r="X161" s="3"/>
      <c r="Y161" s="3"/>
      <c r="Z161" s="3" t="s">
        <v>31</v>
      </c>
    </row>
    <row r="162" spans="1:26" x14ac:dyDescent="0.25">
      <c r="A162" s="4" t="str">
        <f>HYPERLINK("https://nddot-ixmultiasset.biprod.cloud/#/asset/inventory/nbibridges/306", "0052-055.727")</f>
        <v>0052-055.727</v>
      </c>
      <c r="B162" s="5" t="s">
        <v>83</v>
      </c>
      <c r="C162" s="5" t="s">
        <v>84</v>
      </c>
      <c r="D162" s="5" t="s">
        <v>40</v>
      </c>
      <c r="E162" s="5" t="s">
        <v>23</v>
      </c>
      <c r="F162" s="5" t="s">
        <v>78</v>
      </c>
      <c r="G162" s="5" t="s">
        <v>25</v>
      </c>
      <c r="H162" s="5" t="s">
        <v>42</v>
      </c>
      <c r="I162" s="5" t="s">
        <v>43</v>
      </c>
      <c r="J162" s="5"/>
      <c r="K162" s="5" t="s">
        <v>44</v>
      </c>
      <c r="L162" s="6" t="s">
        <v>45</v>
      </c>
      <c r="M162" s="6">
        <v>2021</v>
      </c>
      <c r="N162" s="6">
        <v>10</v>
      </c>
      <c r="O162" s="5" t="s">
        <v>46</v>
      </c>
      <c r="P162" s="9" t="s">
        <v>543</v>
      </c>
      <c r="Q162" s="10">
        <f>P162/12</f>
        <v>4</v>
      </c>
      <c r="R162" s="10">
        <f>M162+Q162</f>
        <v>2025</v>
      </c>
      <c r="S162" s="10">
        <f>R162+Q162</f>
        <v>2029</v>
      </c>
      <c r="T162" s="5"/>
      <c r="U162" s="5"/>
      <c r="V162" s="5"/>
      <c r="W162" s="5"/>
      <c r="X162" s="5"/>
      <c r="Y162" s="5"/>
      <c r="Z162" s="5" t="s">
        <v>31</v>
      </c>
    </row>
    <row r="163" spans="1:26" x14ac:dyDescent="0.25">
      <c r="A163" s="2" t="str">
        <f>HYPERLINK("https://nddot-ixmultiasset.biprod.cloud/#/asset/inventory/nbibridges/577", "0052-081.719  R")</f>
        <v>0052-081.719  R</v>
      </c>
      <c r="B163" s="3" t="s">
        <v>130</v>
      </c>
      <c r="C163" s="3" t="s">
        <v>88</v>
      </c>
      <c r="D163" s="3" t="s">
        <v>40</v>
      </c>
      <c r="E163" s="3" t="s">
        <v>23</v>
      </c>
      <c r="F163" s="3" t="s">
        <v>131</v>
      </c>
      <c r="G163" s="3" t="s">
        <v>25</v>
      </c>
      <c r="H163" s="3" t="s">
        <v>42</v>
      </c>
      <c r="I163" s="3" t="s">
        <v>43</v>
      </c>
      <c r="J163" s="3"/>
      <c r="K163" s="3" t="s">
        <v>44</v>
      </c>
      <c r="L163" s="6" t="s">
        <v>45</v>
      </c>
      <c r="M163" s="6">
        <v>2021</v>
      </c>
      <c r="N163" s="6">
        <v>10</v>
      </c>
      <c r="O163" s="3" t="s">
        <v>46</v>
      </c>
      <c r="P163" s="9" t="s">
        <v>543</v>
      </c>
      <c r="Q163" s="10">
        <f>P163/12</f>
        <v>4</v>
      </c>
      <c r="R163" s="10">
        <f>M163+Q163</f>
        <v>2025</v>
      </c>
      <c r="S163" s="10">
        <f>R163+Q163</f>
        <v>2029</v>
      </c>
      <c r="T163" s="3"/>
      <c r="U163" s="3"/>
      <c r="V163" s="3"/>
      <c r="W163" s="3"/>
      <c r="X163" s="3"/>
      <c r="Y163" s="3"/>
      <c r="Z163" s="3" t="s">
        <v>31</v>
      </c>
    </row>
    <row r="164" spans="1:26" x14ac:dyDescent="0.25">
      <c r="A164" s="4" t="str">
        <f>HYPERLINK("https://nddot-ixmultiasset.biprod.cloud/#/asset/inventory/nbibridges/1181", "0052-059.712")</f>
        <v>0052-059.712</v>
      </c>
      <c r="B164" s="5" t="s">
        <v>193</v>
      </c>
      <c r="C164" s="5" t="s">
        <v>48</v>
      </c>
      <c r="D164" s="5" t="s">
        <v>40</v>
      </c>
      <c r="E164" s="5" t="s">
        <v>23</v>
      </c>
      <c r="F164" s="5" t="s">
        <v>194</v>
      </c>
      <c r="G164" s="5" t="s">
        <v>25</v>
      </c>
      <c r="H164" s="5" t="s">
        <v>42</v>
      </c>
      <c r="I164" s="5" t="s">
        <v>43</v>
      </c>
      <c r="J164" s="5"/>
      <c r="K164" s="5" t="s">
        <v>44</v>
      </c>
      <c r="L164" s="6" t="s">
        <v>45</v>
      </c>
      <c r="M164" s="6">
        <v>2021</v>
      </c>
      <c r="N164" s="6">
        <v>10</v>
      </c>
      <c r="O164" s="5" t="s">
        <v>46</v>
      </c>
      <c r="P164" s="9" t="s">
        <v>543</v>
      </c>
      <c r="Q164" s="10">
        <f>P164/12</f>
        <v>4</v>
      </c>
      <c r="R164" s="10">
        <f>M164+Q164</f>
        <v>2025</v>
      </c>
      <c r="S164" s="10">
        <f>R164+Q164</f>
        <v>2029</v>
      </c>
      <c r="T164" s="5"/>
      <c r="U164" s="5"/>
      <c r="V164" s="5"/>
      <c r="W164" s="5"/>
      <c r="X164" s="5"/>
      <c r="Y164" s="5"/>
      <c r="Z164" s="5" t="s">
        <v>31</v>
      </c>
    </row>
    <row r="165" spans="1:26" x14ac:dyDescent="0.25">
      <c r="A165" s="4" t="str">
        <f>HYPERLINK("https://nddot-ixmultiasset.biprod.cloud/#/asset/inventory/nbibridges/1412", "0052-060.290")</f>
        <v>0052-060.290</v>
      </c>
      <c r="B165" s="5" t="s">
        <v>223</v>
      </c>
      <c r="C165" s="5" t="s">
        <v>48</v>
      </c>
      <c r="D165" s="5" t="s">
        <v>40</v>
      </c>
      <c r="E165" s="5" t="s">
        <v>23</v>
      </c>
      <c r="F165" s="5" t="s">
        <v>148</v>
      </c>
      <c r="G165" s="5" t="s">
        <v>25</v>
      </c>
      <c r="H165" s="5" t="s">
        <v>42</v>
      </c>
      <c r="I165" s="5" t="s">
        <v>43</v>
      </c>
      <c r="J165" s="5"/>
      <c r="K165" s="5" t="s">
        <v>44</v>
      </c>
      <c r="L165" s="6" t="s">
        <v>45</v>
      </c>
      <c r="M165" s="6">
        <v>2021</v>
      </c>
      <c r="N165" s="6">
        <v>10</v>
      </c>
      <c r="O165" s="5" t="s">
        <v>46</v>
      </c>
      <c r="P165" s="9" t="s">
        <v>543</v>
      </c>
      <c r="Q165" s="10">
        <f>P165/12</f>
        <v>4</v>
      </c>
      <c r="R165" s="10">
        <f>M165+Q165</f>
        <v>2025</v>
      </c>
      <c r="S165" s="10">
        <f>R165+Q165</f>
        <v>2029</v>
      </c>
      <c r="T165" s="5"/>
      <c r="U165" s="5"/>
      <c r="V165" s="5"/>
      <c r="W165" s="5"/>
      <c r="X165" s="5"/>
      <c r="Y165" s="5"/>
      <c r="Z165" s="5" t="s">
        <v>31</v>
      </c>
    </row>
    <row r="166" spans="1:26" x14ac:dyDescent="0.25">
      <c r="A166" s="4" t="str">
        <f>HYPERLINK("https://nddot-ixmultiasset.biprod.cloud/#/asset/inventory/nbibridges/1906", "0052-060.700")</f>
        <v>0052-060.700</v>
      </c>
      <c r="B166" s="5" t="s">
        <v>267</v>
      </c>
      <c r="C166" s="5" t="s">
        <v>48</v>
      </c>
      <c r="D166" s="5" t="s">
        <v>40</v>
      </c>
      <c r="E166" s="5" t="s">
        <v>23</v>
      </c>
      <c r="F166" s="5" t="s">
        <v>148</v>
      </c>
      <c r="G166" s="5" t="s">
        <v>25</v>
      </c>
      <c r="H166" s="5" t="s">
        <v>42</v>
      </c>
      <c r="I166" s="5" t="s">
        <v>43</v>
      </c>
      <c r="J166" s="5"/>
      <c r="K166" s="5" t="s">
        <v>44</v>
      </c>
      <c r="L166" s="6" t="s">
        <v>45</v>
      </c>
      <c r="M166" s="6">
        <v>2021</v>
      </c>
      <c r="N166" s="6">
        <v>10</v>
      </c>
      <c r="O166" s="5" t="s">
        <v>46</v>
      </c>
      <c r="P166" s="9" t="s">
        <v>543</v>
      </c>
      <c r="Q166" s="10">
        <f>P166/12</f>
        <v>4</v>
      </c>
      <c r="R166" s="10">
        <f>M166+Q166</f>
        <v>2025</v>
      </c>
      <c r="S166" s="10">
        <f>R166+Q166</f>
        <v>2029</v>
      </c>
      <c r="T166" s="5"/>
      <c r="U166" s="5"/>
      <c r="V166" s="5"/>
      <c r="W166" s="5"/>
      <c r="X166" s="5"/>
      <c r="Y166" s="5"/>
      <c r="Z166" s="5" t="s">
        <v>31</v>
      </c>
    </row>
    <row r="167" spans="1:26" x14ac:dyDescent="0.25">
      <c r="A167" s="4" t="str">
        <f>HYPERLINK("https://nddot-ixmultiasset.biprod.cloud/#/asset/inventory/nbibridges/2013", "0052-061.068")</f>
        <v>0052-061.068</v>
      </c>
      <c r="B167" s="5" t="s">
        <v>151</v>
      </c>
      <c r="C167" s="5" t="s">
        <v>48</v>
      </c>
      <c r="D167" s="5" t="s">
        <v>40</v>
      </c>
      <c r="E167" s="5" t="s">
        <v>23</v>
      </c>
      <c r="F167" s="5" t="s">
        <v>148</v>
      </c>
      <c r="G167" s="5" t="s">
        <v>25</v>
      </c>
      <c r="H167" s="5" t="s">
        <v>42</v>
      </c>
      <c r="I167" s="5" t="s">
        <v>43</v>
      </c>
      <c r="J167" s="5"/>
      <c r="K167" s="5" t="s">
        <v>44</v>
      </c>
      <c r="L167" s="6" t="s">
        <v>45</v>
      </c>
      <c r="M167" s="6">
        <v>2021</v>
      </c>
      <c r="N167" s="6">
        <v>10</v>
      </c>
      <c r="O167" s="5" t="s">
        <v>46</v>
      </c>
      <c r="P167" s="9" t="s">
        <v>543</v>
      </c>
      <c r="Q167" s="10">
        <f>P167/12</f>
        <v>4</v>
      </c>
      <c r="R167" s="10">
        <f>M167+Q167</f>
        <v>2025</v>
      </c>
      <c r="S167" s="10">
        <f>R167+Q167</f>
        <v>2029</v>
      </c>
      <c r="T167" s="5"/>
      <c r="U167" s="5"/>
      <c r="V167" s="5"/>
      <c r="W167" s="5"/>
      <c r="X167" s="5"/>
      <c r="Y167" s="5"/>
      <c r="Z167" s="5" t="s">
        <v>31</v>
      </c>
    </row>
    <row r="168" spans="1:26" x14ac:dyDescent="0.25">
      <c r="A168" s="4" t="str">
        <f>HYPERLINK("https://nddot-ixmultiasset.biprod.cloud/#/asset/inventory/nbibridges/2051", "0052-061.825")</f>
        <v>0052-061.825</v>
      </c>
      <c r="B168" s="5" t="s">
        <v>284</v>
      </c>
      <c r="C168" s="5" t="s">
        <v>48</v>
      </c>
      <c r="D168" s="5" t="s">
        <v>40</v>
      </c>
      <c r="E168" s="5" t="s">
        <v>23</v>
      </c>
      <c r="F168" s="5" t="s">
        <v>194</v>
      </c>
      <c r="G168" s="5" t="s">
        <v>25</v>
      </c>
      <c r="H168" s="5" t="s">
        <v>42</v>
      </c>
      <c r="I168" s="5" t="s">
        <v>43</v>
      </c>
      <c r="J168" s="5"/>
      <c r="K168" s="5" t="s">
        <v>44</v>
      </c>
      <c r="L168" s="6" t="s">
        <v>45</v>
      </c>
      <c r="M168" s="6">
        <v>2021</v>
      </c>
      <c r="N168" s="6">
        <v>10</v>
      </c>
      <c r="O168" s="5" t="s">
        <v>46</v>
      </c>
      <c r="P168" s="9" t="s">
        <v>543</v>
      </c>
      <c r="Q168" s="10">
        <f>P168/12</f>
        <v>4</v>
      </c>
      <c r="R168" s="10">
        <f>M168+Q168</f>
        <v>2025</v>
      </c>
      <c r="S168" s="10">
        <f>R168+Q168</f>
        <v>2029</v>
      </c>
      <c r="T168" s="5"/>
      <c r="U168" s="5"/>
      <c r="V168" s="5"/>
      <c r="W168" s="5"/>
      <c r="X168" s="5"/>
      <c r="Y168" s="5"/>
      <c r="Z168" s="5" t="s">
        <v>31</v>
      </c>
    </row>
    <row r="169" spans="1:26" x14ac:dyDescent="0.25">
      <c r="A169" s="4" t="str">
        <f>HYPERLINK("https://nddot-ixmultiasset.biprod.cloud/#/asset/inventory/nbibridges/2469", "0005-061.685")</f>
        <v>0005-061.685</v>
      </c>
      <c r="B169" s="5" t="s">
        <v>323</v>
      </c>
      <c r="C169" s="5" t="s">
        <v>324</v>
      </c>
      <c r="D169" s="5" t="s">
        <v>51</v>
      </c>
      <c r="E169" s="5" t="s">
        <v>23</v>
      </c>
      <c r="F169" s="5" t="s">
        <v>275</v>
      </c>
      <c r="G169" s="5" t="s">
        <v>25</v>
      </c>
      <c r="H169" s="5" t="s">
        <v>42</v>
      </c>
      <c r="I169" s="5" t="s">
        <v>43</v>
      </c>
      <c r="J169" s="5"/>
      <c r="K169" s="5" t="s">
        <v>44</v>
      </c>
      <c r="L169" s="6" t="s">
        <v>45</v>
      </c>
      <c r="M169" s="6">
        <v>2021</v>
      </c>
      <c r="N169" s="6">
        <v>10</v>
      </c>
      <c r="O169" s="5" t="s">
        <v>46</v>
      </c>
      <c r="P169" s="9" t="s">
        <v>543</v>
      </c>
      <c r="Q169" s="10">
        <f>P169/12</f>
        <v>4</v>
      </c>
      <c r="R169" s="10">
        <f>M169+Q169</f>
        <v>2025</v>
      </c>
      <c r="S169" s="10">
        <f>R169+Q169</f>
        <v>2029</v>
      </c>
      <c r="T169" s="5"/>
      <c r="U169" s="5"/>
      <c r="V169" s="5"/>
      <c r="W169" s="5"/>
      <c r="X169" s="5"/>
      <c r="Y169" s="5"/>
      <c r="Z169" s="5" t="s">
        <v>31</v>
      </c>
    </row>
    <row r="170" spans="1:26" x14ac:dyDescent="0.25">
      <c r="A170" s="2" t="str">
        <f>HYPERLINK("https://nddot-ixmultiasset.biprod.cloud/#/asset/inventory/nbibridges/2677", "0052-062.532")</f>
        <v>0052-062.532</v>
      </c>
      <c r="B170" s="3" t="s">
        <v>350</v>
      </c>
      <c r="C170" s="3" t="s">
        <v>48</v>
      </c>
      <c r="D170" s="3" t="s">
        <v>40</v>
      </c>
      <c r="E170" s="3" t="s">
        <v>23</v>
      </c>
      <c r="F170" s="3" t="s">
        <v>194</v>
      </c>
      <c r="G170" s="3" t="s">
        <v>25</v>
      </c>
      <c r="H170" s="3" t="s">
        <v>42</v>
      </c>
      <c r="I170" s="3" t="s">
        <v>43</v>
      </c>
      <c r="J170" s="3"/>
      <c r="K170" s="3" t="s">
        <v>44</v>
      </c>
      <c r="L170" s="6" t="s">
        <v>45</v>
      </c>
      <c r="M170" s="6">
        <v>2021</v>
      </c>
      <c r="N170" s="6">
        <v>10</v>
      </c>
      <c r="O170" s="3" t="s">
        <v>46</v>
      </c>
      <c r="P170" s="9" t="s">
        <v>543</v>
      </c>
      <c r="Q170" s="10">
        <f>P170/12</f>
        <v>4</v>
      </c>
      <c r="R170" s="10">
        <f>M170+Q170</f>
        <v>2025</v>
      </c>
      <c r="S170" s="10">
        <f>R170+Q170</f>
        <v>2029</v>
      </c>
      <c r="T170" s="3"/>
      <c r="U170" s="3"/>
      <c r="V170" s="3"/>
      <c r="W170" s="3"/>
      <c r="X170" s="3"/>
      <c r="Y170" s="3"/>
      <c r="Z170" s="3" t="s">
        <v>31</v>
      </c>
    </row>
    <row r="171" spans="1:26" x14ac:dyDescent="0.25">
      <c r="A171" s="4" t="str">
        <f>HYPERLINK("https://nddot-ixmultiasset.biprod.cloud/#/asset/inventory/nbibridges/2700", "0052-064.370")</f>
        <v>0052-064.370</v>
      </c>
      <c r="B171" s="5" t="s">
        <v>351</v>
      </c>
      <c r="C171" s="5" t="s">
        <v>48</v>
      </c>
      <c r="D171" s="5" t="s">
        <v>40</v>
      </c>
      <c r="E171" s="5" t="s">
        <v>23</v>
      </c>
      <c r="F171" s="5" t="s">
        <v>194</v>
      </c>
      <c r="G171" s="5" t="s">
        <v>25</v>
      </c>
      <c r="H171" s="5" t="s">
        <v>42</v>
      </c>
      <c r="I171" s="5" t="s">
        <v>43</v>
      </c>
      <c r="J171" s="5"/>
      <c r="K171" s="5" t="s">
        <v>44</v>
      </c>
      <c r="L171" s="6" t="s">
        <v>45</v>
      </c>
      <c r="M171" s="6">
        <v>2021</v>
      </c>
      <c r="N171" s="6">
        <v>10</v>
      </c>
      <c r="O171" s="5" t="s">
        <v>46</v>
      </c>
      <c r="P171" s="9" t="s">
        <v>543</v>
      </c>
      <c r="Q171" s="10">
        <f>P171/12</f>
        <v>4</v>
      </c>
      <c r="R171" s="10">
        <f>M171+Q171</f>
        <v>2025</v>
      </c>
      <c r="S171" s="10">
        <f>R171+Q171</f>
        <v>2029</v>
      </c>
      <c r="T171" s="5"/>
      <c r="U171" s="5"/>
      <c r="V171" s="5"/>
      <c r="W171" s="5"/>
      <c r="X171" s="5"/>
      <c r="Y171" s="5"/>
      <c r="Z171" s="5" t="s">
        <v>31</v>
      </c>
    </row>
    <row r="172" spans="1:26" x14ac:dyDescent="0.25">
      <c r="A172" s="4" t="str">
        <f>HYPERLINK("https://nddot-ixmultiasset.biprod.cloud/#/asset/inventory/nbibridges/2898", "0052-064.692")</f>
        <v>0052-064.692</v>
      </c>
      <c r="B172" s="5" t="s">
        <v>358</v>
      </c>
      <c r="C172" s="5" t="s">
        <v>48</v>
      </c>
      <c r="D172" s="5" t="s">
        <v>40</v>
      </c>
      <c r="E172" s="5" t="s">
        <v>23</v>
      </c>
      <c r="F172" s="5" t="s">
        <v>148</v>
      </c>
      <c r="G172" s="5" t="s">
        <v>25</v>
      </c>
      <c r="H172" s="5" t="s">
        <v>42</v>
      </c>
      <c r="I172" s="5" t="s">
        <v>43</v>
      </c>
      <c r="J172" s="5"/>
      <c r="K172" s="5" t="s">
        <v>44</v>
      </c>
      <c r="L172" s="6" t="s">
        <v>45</v>
      </c>
      <c r="M172" s="6">
        <v>2021</v>
      </c>
      <c r="N172" s="6">
        <v>10</v>
      </c>
      <c r="O172" s="5" t="s">
        <v>46</v>
      </c>
      <c r="P172" s="9" t="s">
        <v>543</v>
      </c>
      <c r="Q172" s="10">
        <f>P172/12</f>
        <v>4</v>
      </c>
      <c r="R172" s="10">
        <f>M172+Q172</f>
        <v>2025</v>
      </c>
      <c r="S172" s="10">
        <f>R172+Q172</f>
        <v>2029</v>
      </c>
      <c r="T172" s="5"/>
      <c r="U172" s="5"/>
      <c r="V172" s="5"/>
      <c r="W172" s="5"/>
      <c r="X172" s="5"/>
      <c r="Y172" s="5"/>
      <c r="Z172" s="5" t="s">
        <v>31</v>
      </c>
    </row>
    <row r="173" spans="1:26" x14ac:dyDescent="0.25">
      <c r="A173" s="4" t="str">
        <f>HYPERLINK("https://nddot-ixmultiasset.biprod.cloud/#/asset/inventory/nbibridges/3058", "0052-066.433")</f>
        <v>0052-066.433</v>
      </c>
      <c r="B173" s="5" t="s">
        <v>365</v>
      </c>
      <c r="C173" s="5" t="s">
        <v>48</v>
      </c>
      <c r="D173" s="5" t="s">
        <v>40</v>
      </c>
      <c r="E173" s="5" t="s">
        <v>23</v>
      </c>
      <c r="F173" s="5" t="s">
        <v>194</v>
      </c>
      <c r="G173" s="5" t="s">
        <v>25</v>
      </c>
      <c r="H173" s="5" t="s">
        <v>42</v>
      </c>
      <c r="I173" s="5" t="s">
        <v>43</v>
      </c>
      <c r="J173" s="5"/>
      <c r="K173" s="5" t="s">
        <v>44</v>
      </c>
      <c r="L173" s="6" t="s">
        <v>45</v>
      </c>
      <c r="M173" s="6">
        <v>2021</v>
      </c>
      <c r="N173" s="6">
        <v>10</v>
      </c>
      <c r="O173" s="5" t="s">
        <v>46</v>
      </c>
      <c r="P173" s="9" t="s">
        <v>543</v>
      </c>
      <c r="Q173" s="10">
        <f>P173/12</f>
        <v>4</v>
      </c>
      <c r="R173" s="10">
        <f>M173+Q173</f>
        <v>2025</v>
      </c>
      <c r="S173" s="10">
        <f>R173+Q173</f>
        <v>2029</v>
      </c>
      <c r="T173" s="5"/>
      <c r="U173" s="5"/>
      <c r="V173" s="5"/>
      <c r="W173" s="5"/>
      <c r="X173" s="5"/>
      <c r="Y173" s="5"/>
      <c r="Z173" s="5" t="s">
        <v>31</v>
      </c>
    </row>
    <row r="174" spans="1:26" x14ac:dyDescent="0.25">
      <c r="A174" s="2" t="str">
        <f>HYPERLINK("https://nddot-ixmultiasset.biprod.cloud/#/asset/inventory/nbibridges/3432", "0052-072.833")</f>
        <v>0052-072.833</v>
      </c>
      <c r="B174" s="3" t="s">
        <v>396</v>
      </c>
      <c r="C174" s="3" t="s">
        <v>397</v>
      </c>
      <c r="D174" s="3" t="s">
        <v>40</v>
      </c>
      <c r="E174" s="3" t="s">
        <v>23</v>
      </c>
      <c r="F174" s="3" t="s">
        <v>237</v>
      </c>
      <c r="G174" s="3" t="s">
        <v>25</v>
      </c>
      <c r="H174" s="3" t="s">
        <v>42</v>
      </c>
      <c r="I174" s="3" t="s">
        <v>43</v>
      </c>
      <c r="J174" s="3"/>
      <c r="K174" s="3" t="s">
        <v>44</v>
      </c>
      <c r="L174" s="6" t="s">
        <v>45</v>
      </c>
      <c r="M174" s="6">
        <v>2021</v>
      </c>
      <c r="N174" s="6">
        <v>10</v>
      </c>
      <c r="O174" s="3" t="s">
        <v>46</v>
      </c>
      <c r="P174" s="9" t="s">
        <v>543</v>
      </c>
      <c r="Q174" s="10">
        <f>P174/12</f>
        <v>4</v>
      </c>
      <c r="R174" s="10">
        <f>M174+Q174</f>
        <v>2025</v>
      </c>
      <c r="S174" s="10">
        <f>R174+Q174</f>
        <v>2029</v>
      </c>
      <c r="T174" s="3"/>
      <c r="U174" s="3"/>
      <c r="V174" s="3"/>
      <c r="W174" s="3"/>
      <c r="X174" s="3"/>
      <c r="Y174" s="3"/>
      <c r="Z174" s="3" t="s">
        <v>31</v>
      </c>
    </row>
    <row r="175" spans="1:26" x14ac:dyDescent="0.25">
      <c r="A175" s="4" t="str">
        <f>HYPERLINK("https://nddot-ixmultiasset.biprod.cloud/#/asset/inventory/nbibridges/3523", "0052-015.287")</f>
        <v>0052-015.287</v>
      </c>
      <c r="B175" s="5" t="s">
        <v>402</v>
      </c>
      <c r="C175" s="5" t="s">
        <v>48</v>
      </c>
      <c r="D175" s="5" t="s">
        <v>40</v>
      </c>
      <c r="E175" s="5" t="s">
        <v>23</v>
      </c>
      <c r="F175" s="5" t="s">
        <v>353</v>
      </c>
      <c r="G175" s="5" t="s">
        <v>25</v>
      </c>
      <c r="H175" s="5" t="s">
        <v>42</v>
      </c>
      <c r="I175" s="5" t="s">
        <v>43</v>
      </c>
      <c r="J175" s="5"/>
      <c r="K175" s="5" t="s">
        <v>44</v>
      </c>
      <c r="L175" s="6" t="s">
        <v>45</v>
      </c>
      <c r="M175" s="6">
        <v>2021</v>
      </c>
      <c r="N175" s="6">
        <v>10</v>
      </c>
      <c r="O175" s="5" t="s">
        <v>46</v>
      </c>
      <c r="P175" s="9" t="s">
        <v>543</v>
      </c>
      <c r="Q175" s="10">
        <f>P175/12</f>
        <v>4</v>
      </c>
      <c r="R175" s="10">
        <f>M175+Q175</f>
        <v>2025</v>
      </c>
      <c r="S175" s="10">
        <f>R175+Q175</f>
        <v>2029</v>
      </c>
      <c r="T175" s="5"/>
      <c r="U175" s="5"/>
      <c r="V175" s="5"/>
      <c r="W175" s="5"/>
      <c r="X175" s="5"/>
      <c r="Y175" s="5"/>
      <c r="Z175" s="5" t="s">
        <v>31</v>
      </c>
    </row>
    <row r="176" spans="1:26" x14ac:dyDescent="0.25">
      <c r="A176" s="2" t="str">
        <f>HYPERLINK("https://nddot-ixmultiasset.biprod.cloud/#/asset/inventory/nbibridges/3908", "0052-018.155")</f>
        <v>0052-018.155</v>
      </c>
      <c r="B176" s="3" t="s">
        <v>450</v>
      </c>
      <c r="C176" s="3" t="s">
        <v>48</v>
      </c>
      <c r="D176" s="3" t="s">
        <v>40</v>
      </c>
      <c r="E176" s="3" t="s">
        <v>23</v>
      </c>
      <c r="F176" s="3" t="s">
        <v>353</v>
      </c>
      <c r="G176" s="3" t="s">
        <v>25</v>
      </c>
      <c r="H176" s="3" t="s">
        <v>42</v>
      </c>
      <c r="I176" s="3" t="s">
        <v>43</v>
      </c>
      <c r="J176" s="3"/>
      <c r="K176" s="3" t="s">
        <v>44</v>
      </c>
      <c r="L176" s="6" t="s">
        <v>45</v>
      </c>
      <c r="M176" s="6">
        <v>2021</v>
      </c>
      <c r="N176" s="6">
        <v>10</v>
      </c>
      <c r="O176" s="3" t="s">
        <v>46</v>
      </c>
      <c r="P176" s="9" t="s">
        <v>543</v>
      </c>
      <c r="Q176" s="10">
        <f>P176/12</f>
        <v>4</v>
      </c>
      <c r="R176" s="10">
        <f>M176+Q176</f>
        <v>2025</v>
      </c>
      <c r="S176" s="10">
        <f>R176+Q176</f>
        <v>2029</v>
      </c>
      <c r="T176" s="3"/>
      <c r="U176" s="3"/>
      <c r="V176" s="3"/>
      <c r="W176" s="3"/>
      <c r="X176" s="3"/>
      <c r="Y176" s="3"/>
      <c r="Z176" s="3" t="s">
        <v>31</v>
      </c>
    </row>
    <row r="177" spans="1:26" x14ac:dyDescent="0.25">
      <c r="A177" s="4" t="str">
        <f>HYPERLINK("https://nddot-ixmultiasset.biprod.cloud/#/asset/inventory/nbibridges/3913", "0052-016.682")</f>
        <v>0052-016.682</v>
      </c>
      <c r="B177" s="5" t="s">
        <v>451</v>
      </c>
      <c r="C177" s="5" t="s">
        <v>48</v>
      </c>
      <c r="D177" s="5" t="s">
        <v>40</v>
      </c>
      <c r="E177" s="5" t="s">
        <v>23</v>
      </c>
      <c r="F177" s="5" t="s">
        <v>353</v>
      </c>
      <c r="G177" s="5" t="s">
        <v>25</v>
      </c>
      <c r="H177" s="5" t="s">
        <v>42</v>
      </c>
      <c r="I177" s="5" t="s">
        <v>43</v>
      </c>
      <c r="J177" s="5"/>
      <c r="K177" s="5" t="s">
        <v>44</v>
      </c>
      <c r="L177" s="6" t="s">
        <v>45</v>
      </c>
      <c r="M177" s="6">
        <v>2021</v>
      </c>
      <c r="N177" s="6">
        <v>10</v>
      </c>
      <c r="O177" s="5" t="s">
        <v>46</v>
      </c>
      <c r="P177" s="9" t="s">
        <v>543</v>
      </c>
      <c r="Q177" s="10">
        <f>P177/12</f>
        <v>4</v>
      </c>
      <c r="R177" s="10">
        <f>M177+Q177</f>
        <v>2025</v>
      </c>
      <c r="S177" s="10">
        <f>R177+Q177</f>
        <v>2029</v>
      </c>
      <c r="T177" s="5"/>
      <c r="U177" s="5"/>
      <c r="V177" s="5"/>
      <c r="W177" s="5"/>
      <c r="X177" s="5"/>
      <c r="Y177" s="5"/>
      <c r="Z177" s="5" t="s">
        <v>31</v>
      </c>
    </row>
    <row r="178" spans="1:26" x14ac:dyDescent="0.25">
      <c r="A178" s="2" t="str">
        <f>HYPERLINK("https://nddot-ixmultiasset.biprod.cloud/#/asset/inventory/nbibridges/4285", "0052-050.618")</f>
        <v>0052-050.618</v>
      </c>
      <c r="B178" s="3" t="s">
        <v>486</v>
      </c>
      <c r="C178" s="3" t="s">
        <v>406</v>
      </c>
      <c r="D178" s="3" t="s">
        <v>40</v>
      </c>
      <c r="E178" s="3" t="s">
        <v>23</v>
      </c>
      <c r="F178" s="3" t="s">
        <v>440</v>
      </c>
      <c r="G178" s="3" t="s">
        <v>25</v>
      </c>
      <c r="H178" s="3" t="s">
        <v>42</v>
      </c>
      <c r="I178" s="3" t="s">
        <v>43</v>
      </c>
      <c r="J178" s="3"/>
      <c r="K178" s="3" t="s">
        <v>44</v>
      </c>
      <c r="L178" s="6" t="s">
        <v>45</v>
      </c>
      <c r="M178" s="6">
        <v>2021</v>
      </c>
      <c r="N178" s="6">
        <v>10</v>
      </c>
      <c r="O178" s="3" t="s">
        <v>46</v>
      </c>
      <c r="P178" s="9" t="s">
        <v>543</v>
      </c>
      <c r="Q178" s="10">
        <f>P178/12</f>
        <v>4</v>
      </c>
      <c r="R178" s="10">
        <f>M178+Q178</f>
        <v>2025</v>
      </c>
      <c r="S178" s="10">
        <f>R178+Q178</f>
        <v>2029</v>
      </c>
      <c r="T178" s="3"/>
      <c r="U178" s="3"/>
      <c r="V178" s="3"/>
      <c r="W178" s="3"/>
      <c r="X178" s="3"/>
      <c r="Y178" s="3"/>
      <c r="Z178" s="3" t="s">
        <v>31</v>
      </c>
    </row>
    <row r="179" spans="1:26" x14ac:dyDescent="0.25">
      <c r="A179" s="4" t="str">
        <f>HYPERLINK("https://nddot-ixmultiasset.biprod.cloud/#/asset/inventory/nbibridges/4495", "0008-194.041")</f>
        <v>0008-194.041</v>
      </c>
      <c r="B179" s="5" t="s">
        <v>510</v>
      </c>
      <c r="C179" s="5" t="s">
        <v>511</v>
      </c>
      <c r="D179" s="5" t="s">
        <v>484</v>
      </c>
      <c r="E179" s="5" t="s">
        <v>23</v>
      </c>
      <c r="F179" s="5" t="s">
        <v>151</v>
      </c>
      <c r="G179" s="5" t="s">
        <v>25</v>
      </c>
      <c r="H179" s="5" t="s">
        <v>42</v>
      </c>
      <c r="I179" s="5" t="s">
        <v>43</v>
      </c>
      <c r="J179" s="5"/>
      <c r="K179" s="5" t="s">
        <v>44</v>
      </c>
      <c r="L179" s="6" t="s">
        <v>45</v>
      </c>
      <c r="M179" s="6">
        <v>2021</v>
      </c>
      <c r="N179" s="6">
        <v>10</v>
      </c>
      <c r="O179" s="5" t="s">
        <v>46</v>
      </c>
      <c r="P179" s="9" t="s">
        <v>543</v>
      </c>
      <c r="Q179" s="10">
        <f>P179/12</f>
        <v>4</v>
      </c>
      <c r="R179" s="10">
        <f>M179+Q179</f>
        <v>2025</v>
      </c>
      <c r="S179" s="10">
        <f>R179+Q179</f>
        <v>2029</v>
      </c>
      <c r="T179" s="5"/>
      <c r="U179" s="5"/>
      <c r="V179" s="5"/>
      <c r="W179" s="5"/>
      <c r="X179" s="5"/>
      <c r="Y179" s="5"/>
      <c r="Z179" s="5" t="s">
        <v>31</v>
      </c>
    </row>
    <row r="180" spans="1:26" x14ac:dyDescent="0.25">
      <c r="A180" s="4" t="str">
        <f>HYPERLINK("https://nddot-ixmultiasset.biprod.cloud/#/asset/inventory/nbibridges/4641", "0008-196.073")</f>
        <v>0008-196.073</v>
      </c>
      <c r="B180" s="5" t="s">
        <v>519</v>
      </c>
      <c r="C180" s="5" t="s">
        <v>511</v>
      </c>
      <c r="D180" s="5" t="s">
        <v>484</v>
      </c>
      <c r="E180" s="5" t="s">
        <v>23</v>
      </c>
      <c r="F180" s="5" t="s">
        <v>440</v>
      </c>
      <c r="G180" s="5" t="s">
        <v>25</v>
      </c>
      <c r="H180" s="5" t="s">
        <v>42</v>
      </c>
      <c r="I180" s="5" t="s">
        <v>43</v>
      </c>
      <c r="J180" s="5"/>
      <c r="K180" s="5" t="s">
        <v>44</v>
      </c>
      <c r="L180" s="6" t="s">
        <v>45</v>
      </c>
      <c r="M180" s="6">
        <v>2021</v>
      </c>
      <c r="N180" s="6">
        <v>10</v>
      </c>
      <c r="O180" s="5" t="s">
        <v>46</v>
      </c>
      <c r="P180" s="9" t="s">
        <v>543</v>
      </c>
      <c r="Q180" s="10">
        <f>P180/12</f>
        <v>4</v>
      </c>
      <c r="R180" s="10">
        <f>M180+Q180</f>
        <v>2025</v>
      </c>
      <c r="S180" s="10">
        <f>R180+Q180</f>
        <v>2029</v>
      </c>
      <c r="T180" s="5"/>
      <c r="U180" s="5"/>
      <c r="V180" s="5"/>
      <c r="W180" s="5"/>
      <c r="X180" s="5"/>
      <c r="Y180" s="5"/>
      <c r="Z180" s="5" t="s">
        <v>31</v>
      </c>
    </row>
    <row r="181" spans="1:26" x14ac:dyDescent="0.25">
      <c r="A181" s="2" t="str">
        <f>HYPERLINK("https://nddot-ixmultiasset.biprod.cloud/#/asset/inventory/nbibridges/4806", "0052-051.290")</f>
        <v>0052-051.290</v>
      </c>
      <c r="B181" s="3" t="s">
        <v>523</v>
      </c>
      <c r="C181" s="3" t="s">
        <v>48</v>
      </c>
      <c r="D181" s="3" t="s">
        <v>40</v>
      </c>
      <c r="E181" s="3" t="s">
        <v>23</v>
      </c>
      <c r="F181" s="3" t="s">
        <v>440</v>
      </c>
      <c r="G181" s="3" t="s">
        <v>25</v>
      </c>
      <c r="H181" s="3" t="s">
        <v>42</v>
      </c>
      <c r="I181" s="3" t="s">
        <v>43</v>
      </c>
      <c r="J181" s="3"/>
      <c r="K181" s="3" t="s">
        <v>44</v>
      </c>
      <c r="L181" s="6" t="s">
        <v>45</v>
      </c>
      <c r="M181" s="6">
        <v>2021</v>
      </c>
      <c r="N181" s="6">
        <v>10</v>
      </c>
      <c r="O181" s="3" t="s">
        <v>46</v>
      </c>
      <c r="P181" s="9" t="s">
        <v>543</v>
      </c>
      <c r="Q181" s="10">
        <f>P181/12</f>
        <v>4</v>
      </c>
      <c r="R181" s="10">
        <f>M181+Q181</f>
        <v>2025</v>
      </c>
      <c r="S181" s="10">
        <f>R181+Q181</f>
        <v>2029</v>
      </c>
      <c r="T181" s="3"/>
      <c r="U181" s="3"/>
      <c r="V181" s="3"/>
      <c r="W181" s="3"/>
      <c r="X181" s="3"/>
      <c r="Y181" s="3"/>
      <c r="Z181" s="3" t="s">
        <v>31</v>
      </c>
    </row>
    <row r="182" spans="1:26" x14ac:dyDescent="0.25">
      <c r="A182" s="2" t="str">
        <f>HYPERLINK("https://nddot-ixmultiasset.biprod.cloud/#/asset/inventory/nbibridges/4873", "0052-051.978")</f>
        <v>0052-051.978</v>
      </c>
      <c r="B182" s="3" t="s">
        <v>527</v>
      </c>
      <c r="C182" s="3" t="s">
        <v>48</v>
      </c>
      <c r="D182" s="3" t="s">
        <v>40</v>
      </c>
      <c r="E182" s="3" t="s">
        <v>23</v>
      </c>
      <c r="F182" s="3" t="s">
        <v>148</v>
      </c>
      <c r="G182" s="3" t="s">
        <v>25</v>
      </c>
      <c r="H182" s="3" t="s">
        <v>42</v>
      </c>
      <c r="I182" s="3" t="s">
        <v>43</v>
      </c>
      <c r="J182" s="3"/>
      <c r="K182" s="3" t="s">
        <v>44</v>
      </c>
      <c r="L182" s="6" t="s">
        <v>45</v>
      </c>
      <c r="M182" s="6">
        <v>2021</v>
      </c>
      <c r="N182" s="6">
        <v>10</v>
      </c>
      <c r="O182" s="3" t="s">
        <v>46</v>
      </c>
      <c r="P182" s="9" t="s">
        <v>543</v>
      </c>
      <c r="Q182" s="10">
        <f>P182/12</f>
        <v>4</v>
      </c>
      <c r="R182" s="10">
        <f>M182+Q182</f>
        <v>2025</v>
      </c>
      <c r="S182" s="10">
        <f>R182+Q182</f>
        <v>2029</v>
      </c>
      <c r="T182" s="3"/>
      <c r="U182" s="3"/>
      <c r="V182" s="3"/>
      <c r="W182" s="3"/>
      <c r="X182" s="3"/>
      <c r="Y182" s="3"/>
      <c r="Z182" s="3" t="s">
        <v>31</v>
      </c>
    </row>
    <row r="183" spans="1:26" x14ac:dyDescent="0.25">
      <c r="A183" s="4" t="str">
        <f>HYPERLINK("https://nddot-ixmultiasset.biprod.cloud/#/asset/inventory/nbibridges/469", "0058-006.477")</f>
        <v>0058-006.477</v>
      </c>
      <c r="B183" s="5" t="s">
        <v>120</v>
      </c>
      <c r="C183" s="5" t="s">
        <v>121</v>
      </c>
      <c r="D183" s="5" t="s">
        <v>91</v>
      </c>
      <c r="E183" s="5" t="s">
        <v>23</v>
      </c>
      <c r="F183" s="5" t="s">
        <v>122</v>
      </c>
      <c r="G183" s="5" t="s">
        <v>25</v>
      </c>
      <c r="H183" s="5" t="s">
        <v>42</v>
      </c>
      <c r="I183" s="5" t="s">
        <v>43</v>
      </c>
      <c r="J183" s="5"/>
      <c r="K183" s="5" t="s">
        <v>123</v>
      </c>
      <c r="L183" s="6" t="s">
        <v>124</v>
      </c>
      <c r="M183" s="6">
        <v>2021</v>
      </c>
      <c r="N183" s="6">
        <v>11</v>
      </c>
      <c r="O183" s="5" t="s">
        <v>46</v>
      </c>
      <c r="P183" s="9" t="s">
        <v>543</v>
      </c>
      <c r="Q183" s="10">
        <f>P183/12</f>
        <v>4</v>
      </c>
      <c r="R183" s="10">
        <f>M183+Q183</f>
        <v>2025</v>
      </c>
      <c r="S183" s="10">
        <f>R183+Q183</f>
        <v>2029</v>
      </c>
      <c r="T183" s="5"/>
      <c r="U183" s="5"/>
      <c r="V183" s="5"/>
      <c r="W183" s="5"/>
      <c r="X183" s="5"/>
      <c r="Y183" s="5"/>
      <c r="Z183" s="5" t="s">
        <v>31</v>
      </c>
    </row>
    <row r="184" spans="1:26" x14ac:dyDescent="0.25">
      <c r="A184" s="4" t="str">
        <f>HYPERLINK("https://nddot-ixmultiasset.biprod.cloud/#/asset/inventory/nbibridges/1082", "0083-262.147")</f>
        <v>0083-262.147</v>
      </c>
      <c r="B184" s="5" t="s">
        <v>180</v>
      </c>
      <c r="C184" s="5" t="s">
        <v>181</v>
      </c>
      <c r="D184" s="5" t="s">
        <v>182</v>
      </c>
      <c r="E184" s="5" t="s">
        <v>23</v>
      </c>
      <c r="F184" s="5" t="s">
        <v>183</v>
      </c>
      <c r="G184" s="5" t="s">
        <v>25</v>
      </c>
      <c r="H184" s="5" t="s">
        <v>42</v>
      </c>
      <c r="I184" s="5" t="s">
        <v>43</v>
      </c>
      <c r="J184" s="5"/>
      <c r="K184" s="5" t="s">
        <v>123</v>
      </c>
      <c r="L184" s="6" t="s">
        <v>124</v>
      </c>
      <c r="M184" s="6">
        <v>2021</v>
      </c>
      <c r="N184" s="6">
        <v>11</v>
      </c>
      <c r="O184" s="5" t="s">
        <v>46</v>
      </c>
      <c r="P184" s="9" t="s">
        <v>543</v>
      </c>
      <c r="Q184" s="10">
        <f>P184/12</f>
        <v>4</v>
      </c>
      <c r="R184" s="10">
        <f>M184+Q184</f>
        <v>2025</v>
      </c>
      <c r="S184" s="10">
        <f>R184+Q184</f>
        <v>2029</v>
      </c>
      <c r="T184" s="5"/>
      <c r="U184" s="5"/>
      <c r="V184" s="5"/>
      <c r="W184" s="5"/>
      <c r="X184" s="5"/>
      <c r="Y184" s="5"/>
      <c r="Z184" s="5" t="s">
        <v>31</v>
      </c>
    </row>
    <row r="185" spans="1:26" x14ac:dyDescent="0.25">
      <c r="A185" s="4" t="str">
        <f>HYPERLINK("https://nddot-ixmultiasset.biprod.cloud/#/asset/inventory/nbibridges/1618", "0058-009.046")</f>
        <v>0058-009.046</v>
      </c>
      <c r="B185" s="5" t="s">
        <v>238</v>
      </c>
      <c r="C185" s="5" t="s">
        <v>121</v>
      </c>
      <c r="D185" s="5" t="s">
        <v>91</v>
      </c>
      <c r="E185" s="5" t="s">
        <v>23</v>
      </c>
      <c r="F185" s="5" t="s">
        <v>239</v>
      </c>
      <c r="G185" s="5" t="s">
        <v>25</v>
      </c>
      <c r="H185" s="5" t="s">
        <v>42</v>
      </c>
      <c r="I185" s="5" t="s">
        <v>43</v>
      </c>
      <c r="J185" s="5"/>
      <c r="K185" s="5" t="s">
        <v>123</v>
      </c>
      <c r="L185" s="6" t="s">
        <v>124</v>
      </c>
      <c r="M185" s="6">
        <v>2021</v>
      </c>
      <c r="N185" s="6">
        <v>11</v>
      </c>
      <c r="O185" s="5" t="s">
        <v>46</v>
      </c>
      <c r="P185" s="9" t="s">
        <v>543</v>
      </c>
      <c r="Q185" s="10">
        <f>P185/12</f>
        <v>4</v>
      </c>
      <c r="R185" s="10">
        <f>M185+Q185</f>
        <v>2025</v>
      </c>
      <c r="S185" s="10">
        <f>R185+Q185</f>
        <v>2029</v>
      </c>
      <c r="T185" s="5"/>
      <c r="U185" s="5"/>
      <c r="V185" s="5"/>
      <c r="W185" s="5"/>
      <c r="X185" s="5"/>
      <c r="Y185" s="5"/>
      <c r="Z185" s="5" t="s">
        <v>31</v>
      </c>
    </row>
    <row r="186" spans="1:26" x14ac:dyDescent="0.25">
      <c r="A186" s="2" t="str">
        <f>HYPERLINK("https://nddot-ixmultiasset.biprod.cloud/#/asset/inventory/nbibridges/1745", "0200-001.278")</f>
        <v>0200-001.278</v>
      </c>
      <c r="B186" s="3" t="s">
        <v>256</v>
      </c>
      <c r="C186" s="3" t="s">
        <v>121</v>
      </c>
      <c r="D186" s="3" t="s">
        <v>257</v>
      </c>
      <c r="E186" s="3" t="s">
        <v>23</v>
      </c>
      <c r="F186" s="3" t="s">
        <v>97</v>
      </c>
      <c r="G186" s="3" t="s">
        <v>25</v>
      </c>
      <c r="H186" s="3" t="s">
        <v>42</v>
      </c>
      <c r="I186" s="3" t="s">
        <v>43</v>
      </c>
      <c r="J186" s="3"/>
      <c r="K186" s="3" t="s">
        <v>123</v>
      </c>
      <c r="L186" s="6" t="s">
        <v>124</v>
      </c>
      <c r="M186" s="6">
        <v>2021</v>
      </c>
      <c r="N186" s="6">
        <v>11</v>
      </c>
      <c r="O186" s="3" t="s">
        <v>46</v>
      </c>
      <c r="P186" s="9" t="s">
        <v>543</v>
      </c>
      <c r="Q186" s="10">
        <f>P186/12</f>
        <v>4</v>
      </c>
      <c r="R186" s="10">
        <f>M186+Q186</f>
        <v>2025</v>
      </c>
      <c r="S186" s="10">
        <f>R186+Q186</f>
        <v>2029</v>
      </c>
      <c r="T186" s="3"/>
      <c r="U186" s="3"/>
      <c r="V186" s="3"/>
      <c r="W186" s="3"/>
      <c r="X186" s="3"/>
      <c r="Y186" s="3"/>
      <c r="Z186" s="3" t="s">
        <v>31</v>
      </c>
    </row>
    <row r="187" spans="1:26" x14ac:dyDescent="0.25">
      <c r="A187" s="2" t="str">
        <f>HYPERLINK("https://nddot-ixmultiasset.biprod.cloud/#/asset/inventory/nbibridges/1923", "0020-114.656")</f>
        <v>0020-114.656</v>
      </c>
      <c r="B187" s="3" t="s">
        <v>268</v>
      </c>
      <c r="C187" s="3" t="s">
        <v>48</v>
      </c>
      <c r="D187" s="3" t="s">
        <v>233</v>
      </c>
      <c r="E187" s="3" t="s">
        <v>23</v>
      </c>
      <c r="F187" s="3" t="s">
        <v>92</v>
      </c>
      <c r="G187" s="3" t="s">
        <v>25</v>
      </c>
      <c r="H187" s="3" t="s">
        <v>42</v>
      </c>
      <c r="I187" s="3" t="s">
        <v>43</v>
      </c>
      <c r="J187" s="3"/>
      <c r="K187" s="3" t="s">
        <v>123</v>
      </c>
      <c r="L187" s="6" t="s">
        <v>124</v>
      </c>
      <c r="M187" s="6">
        <v>2021</v>
      </c>
      <c r="N187" s="6">
        <v>11</v>
      </c>
      <c r="O187" s="3" t="s">
        <v>46</v>
      </c>
      <c r="P187" s="9" t="s">
        <v>543</v>
      </c>
      <c r="Q187" s="10">
        <f>P187/12</f>
        <v>4</v>
      </c>
      <c r="R187" s="10">
        <f>M187+Q187</f>
        <v>2025</v>
      </c>
      <c r="S187" s="10">
        <f>R187+Q187</f>
        <v>2029</v>
      </c>
      <c r="T187" s="3"/>
      <c r="U187" s="3"/>
      <c r="V187" s="3"/>
      <c r="W187" s="3"/>
      <c r="X187" s="3"/>
      <c r="Y187" s="3"/>
      <c r="Z187" s="3" t="s">
        <v>31</v>
      </c>
    </row>
    <row r="188" spans="1:26" x14ac:dyDescent="0.25">
      <c r="A188" s="2" t="str">
        <f>HYPERLINK("https://nddot-ixmultiasset.biprod.cloud/#/asset/inventory/nbibridges/2494", "1804-335.890")</f>
        <v>1804-335.890</v>
      </c>
      <c r="B188" s="3" t="s">
        <v>336</v>
      </c>
      <c r="C188" s="3" t="s">
        <v>48</v>
      </c>
      <c r="D188" s="3" t="s">
        <v>100</v>
      </c>
      <c r="E188" s="3" t="s">
        <v>23</v>
      </c>
      <c r="F188" s="3" t="s">
        <v>204</v>
      </c>
      <c r="G188" s="3" t="s">
        <v>25</v>
      </c>
      <c r="H188" s="3" t="s">
        <v>42</v>
      </c>
      <c r="I188" s="3" t="s">
        <v>43</v>
      </c>
      <c r="J188" s="3"/>
      <c r="K188" s="3" t="s">
        <v>123</v>
      </c>
      <c r="L188" s="6" t="s">
        <v>124</v>
      </c>
      <c r="M188" s="6">
        <v>2021</v>
      </c>
      <c r="N188" s="6">
        <v>11</v>
      </c>
      <c r="O188" s="3" t="s">
        <v>46</v>
      </c>
      <c r="P188" s="9" t="s">
        <v>543</v>
      </c>
      <c r="Q188" s="10">
        <f>P188/12</f>
        <v>4</v>
      </c>
      <c r="R188" s="10">
        <f>M188+Q188</f>
        <v>2025</v>
      </c>
      <c r="S188" s="10">
        <f>R188+Q188</f>
        <v>2029</v>
      </c>
      <c r="T188" s="3"/>
      <c r="U188" s="3"/>
      <c r="V188" s="3"/>
      <c r="W188" s="3"/>
      <c r="X188" s="3"/>
      <c r="Y188" s="3"/>
      <c r="Z188" s="3" t="s">
        <v>31</v>
      </c>
    </row>
    <row r="189" spans="1:26" x14ac:dyDescent="0.25">
      <c r="A189" s="4" t="str">
        <f>HYPERLINK("https://nddot-ixmultiasset.biprod.cloud/#/asset/inventory/nbibridges/4328", "0002-270.838")</f>
        <v>0002-270.838</v>
      </c>
      <c r="B189" s="5" t="s">
        <v>489</v>
      </c>
      <c r="C189" s="5" t="s">
        <v>490</v>
      </c>
      <c r="D189" s="5" t="s">
        <v>22</v>
      </c>
      <c r="E189" s="5" t="s">
        <v>23</v>
      </c>
      <c r="F189" s="5" t="s">
        <v>151</v>
      </c>
      <c r="G189" s="5" t="s">
        <v>25</v>
      </c>
      <c r="H189" s="5" t="s">
        <v>42</v>
      </c>
      <c r="I189" s="5" t="s">
        <v>43</v>
      </c>
      <c r="J189" s="5"/>
      <c r="K189" s="5" t="s">
        <v>123</v>
      </c>
      <c r="L189" s="6" t="s">
        <v>124</v>
      </c>
      <c r="M189" s="6">
        <v>2021</v>
      </c>
      <c r="N189" s="6">
        <v>11</v>
      </c>
      <c r="O189" s="5" t="s">
        <v>46</v>
      </c>
      <c r="P189" s="9" t="s">
        <v>543</v>
      </c>
      <c r="Q189" s="10">
        <f>P189/12</f>
        <v>4</v>
      </c>
      <c r="R189" s="10">
        <f>M189+Q189</f>
        <v>2025</v>
      </c>
      <c r="S189" s="10">
        <f>R189+Q189</f>
        <v>2029</v>
      </c>
      <c r="T189" s="5"/>
      <c r="U189" s="5"/>
      <c r="V189" s="5"/>
      <c r="W189" s="5"/>
      <c r="X189" s="5"/>
      <c r="Y189" s="5"/>
      <c r="Z189" s="5" t="s">
        <v>31</v>
      </c>
    </row>
    <row r="190" spans="1:26" x14ac:dyDescent="0.25">
      <c r="A190" s="2" t="str">
        <f>HYPERLINK("https://nddot-ixmultiasset.biprod.cloud/#/asset/inventory/nbibridges/4385", "0002-269.912")</f>
        <v>0002-269.912</v>
      </c>
      <c r="B190" s="3" t="s">
        <v>499</v>
      </c>
      <c r="C190" s="3" t="s">
        <v>500</v>
      </c>
      <c r="D190" s="3" t="s">
        <v>22</v>
      </c>
      <c r="E190" s="3" t="s">
        <v>23</v>
      </c>
      <c r="F190" s="3" t="s">
        <v>194</v>
      </c>
      <c r="G190" s="3" t="s">
        <v>25</v>
      </c>
      <c r="H190" s="3" t="s">
        <v>42</v>
      </c>
      <c r="I190" s="3" t="s">
        <v>43</v>
      </c>
      <c r="J190" s="3"/>
      <c r="K190" s="3" t="s">
        <v>123</v>
      </c>
      <c r="L190" s="6" t="s">
        <v>124</v>
      </c>
      <c r="M190" s="6">
        <v>2021</v>
      </c>
      <c r="N190" s="6">
        <v>11</v>
      </c>
      <c r="O190" s="3" t="s">
        <v>46</v>
      </c>
      <c r="P190" s="9" t="s">
        <v>543</v>
      </c>
      <c r="Q190" s="10">
        <f>P190/12</f>
        <v>4</v>
      </c>
      <c r="R190" s="10">
        <f>M190+Q190</f>
        <v>2025</v>
      </c>
      <c r="S190" s="10">
        <f>R190+Q190</f>
        <v>2029</v>
      </c>
      <c r="T190" s="3"/>
      <c r="U190" s="3"/>
      <c r="V190" s="3"/>
      <c r="W190" s="3"/>
      <c r="X190" s="3"/>
      <c r="Y190" s="3"/>
      <c r="Z190" s="3" t="s">
        <v>31</v>
      </c>
    </row>
    <row r="191" spans="1:26" x14ac:dyDescent="0.25">
      <c r="A191" s="2" t="str">
        <f>HYPERLINK("https://nddot-ixmultiasset.biprod.cloud/#/asset/inventory/nbibridges/1668", "0059-001.010")</f>
        <v>0059-001.010</v>
      </c>
      <c r="B191" s="3" t="s">
        <v>242</v>
      </c>
      <c r="C191" s="3" t="s">
        <v>56</v>
      </c>
      <c r="D191" s="3" t="s">
        <v>243</v>
      </c>
      <c r="E191" s="3" t="s">
        <v>23</v>
      </c>
      <c r="F191" s="3" t="s">
        <v>155</v>
      </c>
      <c r="G191" s="3" t="s">
        <v>25</v>
      </c>
      <c r="H191" s="3" t="s">
        <v>59</v>
      </c>
      <c r="I191" s="3" t="s">
        <v>73</v>
      </c>
      <c r="J191" s="3"/>
      <c r="K191" s="3" t="s">
        <v>244</v>
      </c>
      <c r="L191" s="3" t="s">
        <v>245</v>
      </c>
      <c r="M191" s="7">
        <v>2025</v>
      </c>
      <c r="N191" s="7">
        <v>1</v>
      </c>
      <c r="O191" s="3" t="s">
        <v>30</v>
      </c>
      <c r="P191" s="9" t="s">
        <v>544</v>
      </c>
      <c r="Q191" s="10">
        <f>P191/12</f>
        <v>2</v>
      </c>
      <c r="R191" s="10">
        <f>M191+Q191</f>
        <v>2027</v>
      </c>
      <c r="S191" s="10">
        <f>R191+Q191</f>
        <v>2029</v>
      </c>
      <c r="T191" s="3"/>
      <c r="U191" s="3"/>
      <c r="V191" s="3" t="s">
        <v>112</v>
      </c>
      <c r="W191" s="3" t="s">
        <v>113</v>
      </c>
      <c r="X191" s="3"/>
      <c r="Y191" s="3"/>
      <c r="Z191" s="3" t="s">
        <v>31</v>
      </c>
    </row>
    <row r="192" spans="1:26" x14ac:dyDescent="0.25">
      <c r="A192" s="2" t="str">
        <f>HYPERLINK("https://nddot-ixmultiasset.biprod.cloud/#/asset/inventory/nbibridges/132", "0005-049.462")</f>
        <v>0005-049.462</v>
      </c>
      <c r="B192" s="3" t="s">
        <v>50</v>
      </c>
      <c r="C192" s="3" t="s">
        <v>48</v>
      </c>
      <c r="D192" s="3" t="s">
        <v>51</v>
      </c>
      <c r="E192" s="3" t="s">
        <v>23</v>
      </c>
      <c r="F192" s="3" t="s">
        <v>52</v>
      </c>
      <c r="G192" s="3" t="s">
        <v>25</v>
      </c>
      <c r="H192" s="3" t="s">
        <v>42</v>
      </c>
      <c r="I192" s="3" t="s">
        <v>43</v>
      </c>
      <c r="J192" s="3"/>
      <c r="K192" s="3" t="s">
        <v>53</v>
      </c>
      <c r="L192" s="3" t="s">
        <v>54</v>
      </c>
      <c r="M192" s="7">
        <v>2025</v>
      </c>
      <c r="N192" s="7">
        <v>4</v>
      </c>
      <c r="O192" s="3" t="s">
        <v>30</v>
      </c>
      <c r="P192" s="9" t="s">
        <v>544</v>
      </c>
      <c r="Q192" s="10">
        <f>P192/12</f>
        <v>2</v>
      </c>
      <c r="R192" s="10">
        <f>M192+Q192</f>
        <v>2027</v>
      </c>
      <c r="S192" s="10">
        <f>R192+Q192</f>
        <v>2029</v>
      </c>
      <c r="T192" s="3"/>
      <c r="U192" s="3"/>
      <c r="V192" s="3"/>
      <c r="W192" s="3"/>
      <c r="X192" s="3"/>
      <c r="Y192" s="3"/>
      <c r="Z192" s="3" t="s">
        <v>31</v>
      </c>
    </row>
    <row r="193" spans="1:26" x14ac:dyDescent="0.25">
      <c r="A193" s="2" t="str">
        <f>HYPERLINK("https://nddot-ixmultiasset.biprod.cloud/#/asset/inventory/nbibridges/2036", "0030-193.533")</f>
        <v>0030-193.533</v>
      </c>
      <c r="B193" s="3" t="s">
        <v>282</v>
      </c>
      <c r="C193" s="3" t="s">
        <v>48</v>
      </c>
      <c r="D193" s="3" t="s">
        <v>283</v>
      </c>
      <c r="E193" s="3" t="s">
        <v>23</v>
      </c>
      <c r="F193" s="3" t="s">
        <v>52</v>
      </c>
      <c r="G193" s="3" t="s">
        <v>25</v>
      </c>
      <c r="H193" s="3" t="s">
        <v>42</v>
      </c>
      <c r="I193" s="3" t="s">
        <v>43</v>
      </c>
      <c r="J193" s="3"/>
      <c r="K193" s="3" t="s">
        <v>53</v>
      </c>
      <c r="L193" s="3" t="s">
        <v>54</v>
      </c>
      <c r="M193" s="7">
        <v>2025</v>
      </c>
      <c r="N193" s="7">
        <v>4</v>
      </c>
      <c r="O193" s="3" t="s">
        <v>30</v>
      </c>
      <c r="P193" s="9" t="s">
        <v>544</v>
      </c>
      <c r="Q193" s="10">
        <f>P193/12</f>
        <v>2</v>
      </c>
      <c r="R193" s="10">
        <f>M193+Q193</f>
        <v>2027</v>
      </c>
      <c r="S193" s="10">
        <f>R193+Q193</f>
        <v>2029</v>
      </c>
      <c r="T193" s="3"/>
      <c r="U193" s="3"/>
      <c r="V193" s="3"/>
      <c r="W193" s="3"/>
      <c r="X193" s="3"/>
      <c r="Y193" s="3"/>
      <c r="Z193" s="3"/>
    </row>
    <row r="194" spans="1:26" x14ac:dyDescent="0.25">
      <c r="A194" s="4" t="str">
        <f>HYPERLINK("https://nddot-ixmultiasset.biprod.cloud/#/asset/inventory/nbibridges/2352", "0050-064.268")</f>
        <v>0050-064.268</v>
      </c>
      <c r="B194" s="5" t="s">
        <v>314</v>
      </c>
      <c r="C194" s="5" t="s">
        <v>48</v>
      </c>
      <c r="D194" s="5" t="s">
        <v>154</v>
      </c>
      <c r="E194" s="5" t="s">
        <v>23</v>
      </c>
      <c r="F194" s="5" t="s">
        <v>216</v>
      </c>
      <c r="G194" s="5" t="s">
        <v>25</v>
      </c>
      <c r="H194" s="5" t="s">
        <v>59</v>
      </c>
      <c r="I194" s="5" t="s">
        <v>43</v>
      </c>
      <c r="J194" s="5"/>
      <c r="K194" s="5" t="s">
        <v>53</v>
      </c>
      <c r="L194" s="5" t="s">
        <v>54</v>
      </c>
      <c r="M194" s="5">
        <v>2025</v>
      </c>
      <c r="N194" s="5">
        <v>4</v>
      </c>
      <c r="O194" s="5" t="s">
        <v>30</v>
      </c>
      <c r="P194" s="9" t="s">
        <v>544</v>
      </c>
      <c r="Q194" s="10">
        <f>P194/12</f>
        <v>2</v>
      </c>
      <c r="R194" s="10">
        <f>M194+Q194</f>
        <v>2027</v>
      </c>
      <c r="S194" s="10">
        <f>R194+Q194</f>
        <v>2029</v>
      </c>
      <c r="T194" s="5"/>
      <c r="U194" s="5"/>
      <c r="V194" s="5"/>
      <c r="W194" s="5"/>
      <c r="X194" s="5"/>
      <c r="Y194" s="5"/>
      <c r="Z194" s="5" t="s">
        <v>31</v>
      </c>
    </row>
    <row r="195" spans="1:26" x14ac:dyDescent="0.25">
      <c r="A195" s="4" t="str">
        <f>HYPERLINK("https://nddot-ixmultiasset.biprod.cloud/#/asset/inventory/nbibridges/3002", "0050-070.459")</f>
        <v>0050-070.459</v>
      </c>
      <c r="B195" s="5" t="s">
        <v>362</v>
      </c>
      <c r="C195" s="5" t="s">
        <v>48</v>
      </c>
      <c r="D195" s="5" t="s">
        <v>154</v>
      </c>
      <c r="E195" s="5" t="s">
        <v>23</v>
      </c>
      <c r="F195" s="5" t="s">
        <v>363</v>
      </c>
      <c r="G195" s="5" t="s">
        <v>25</v>
      </c>
      <c r="H195" s="5" t="s">
        <v>42</v>
      </c>
      <c r="I195" s="5" t="s">
        <v>43</v>
      </c>
      <c r="J195" s="5"/>
      <c r="K195" s="5" t="s">
        <v>53</v>
      </c>
      <c r="L195" s="5" t="s">
        <v>54</v>
      </c>
      <c r="M195" s="5">
        <v>2025</v>
      </c>
      <c r="N195" s="5">
        <v>4</v>
      </c>
      <c r="O195" s="5" t="s">
        <v>30</v>
      </c>
      <c r="P195" s="9" t="s">
        <v>544</v>
      </c>
      <c r="Q195" s="10">
        <f>P195/12</f>
        <v>2</v>
      </c>
      <c r="R195" s="10">
        <f>M195+Q195</f>
        <v>2027</v>
      </c>
      <c r="S195" s="10">
        <f>R195+Q195</f>
        <v>2029</v>
      </c>
      <c r="T195" s="5"/>
      <c r="U195" s="5"/>
      <c r="V195" s="5"/>
      <c r="W195" s="5"/>
      <c r="X195" s="5"/>
      <c r="Y195" s="5"/>
      <c r="Z195" s="5"/>
    </row>
    <row r="196" spans="1:26" x14ac:dyDescent="0.25">
      <c r="A196" s="2" t="str">
        <f>HYPERLINK("https://nddot-ixmultiasset.biprod.cloud/#/asset/inventory/nbibridges/3747", "0281-204.965")</f>
        <v>0281-204.965</v>
      </c>
      <c r="B196" s="3" t="s">
        <v>429</v>
      </c>
      <c r="C196" s="3" t="s">
        <v>48</v>
      </c>
      <c r="D196" s="3" t="s">
        <v>263</v>
      </c>
      <c r="E196" s="3" t="s">
        <v>23</v>
      </c>
      <c r="F196" s="3" t="s">
        <v>160</v>
      </c>
      <c r="G196" s="3" t="s">
        <v>25</v>
      </c>
      <c r="H196" s="3" t="s">
        <v>42</v>
      </c>
      <c r="I196" s="3" t="s">
        <v>43</v>
      </c>
      <c r="J196" s="3"/>
      <c r="K196" s="3" t="s">
        <v>53</v>
      </c>
      <c r="L196" s="3" t="s">
        <v>54</v>
      </c>
      <c r="M196" s="7">
        <v>2025</v>
      </c>
      <c r="N196" s="7">
        <v>4</v>
      </c>
      <c r="O196" s="3" t="s">
        <v>30</v>
      </c>
      <c r="P196" s="9" t="s">
        <v>544</v>
      </c>
      <c r="Q196" s="10">
        <f>P196/12</f>
        <v>2</v>
      </c>
      <c r="R196" s="10">
        <f>M196+Q196</f>
        <v>2027</v>
      </c>
      <c r="S196" s="10">
        <f>R196+Q196</f>
        <v>2029</v>
      </c>
      <c r="T196" s="3"/>
      <c r="U196" s="3"/>
      <c r="V196" s="3"/>
      <c r="W196" s="3"/>
      <c r="X196" s="3"/>
      <c r="Y196" s="3"/>
      <c r="Z196" s="3"/>
    </row>
    <row r="197" spans="1:26" x14ac:dyDescent="0.25">
      <c r="A197" s="4" t="str">
        <f>HYPERLINK("https://nddot-ixmultiasset.biprod.cloud/#/asset/inventory/nbibridges/3754", "0281-208.779")</f>
        <v>0281-208.779</v>
      </c>
      <c r="B197" s="5" t="s">
        <v>430</v>
      </c>
      <c r="C197" s="5" t="s">
        <v>48</v>
      </c>
      <c r="D197" s="5" t="s">
        <v>339</v>
      </c>
      <c r="E197" s="5" t="s">
        <v>23</v>
      </c>
      <c r="F197" s="5" t="s">
        <v>160</v>
      </c>
      <c r="G197" s="5" t="s">
        <v>25</v>
      </c>
      <c r="H197" s="5" t="s">
        <v>42</v>
      </c>
      <c r="I197" s="5" t="s">
        <v>43</v>
      </c>
      <c r="J197" s="5"/>
      <c r="K197" s="5" t="s">
        <v>53</v>
      </c>
      <c r="L197" s="5" t="s">
        <v>54</v>
      </c>
      <c r="M197" s="5">
        <v>2025</v>
      </c>
      <c r="N197" s="5">
        <v>4</v>
      </c>
      <c r="O197" s="5" t="s">
        <v>30</v>
      </c>
      <c r="P197" s="9" t="s">
        <v>544</v>
      </c>
      <c r="Q197" s="10">
        <f>P197/12</f>
        <v>2</v>
      </c>
      <c r="R197" s="10">
        <f>M197+Q197</f>
        <v>2027</v>
      </c>
      <c r="S197" s="10">
        <f>R197+Q197</f>
        <v>2029</v>
      </c>
      <c r="T197" s="5"/>
      <c r="U197" s="5"/>
      <c r="V197" s="5"/>
      <c r="W197" s="5"/>
      <c r="X197" s="5"/>
      <c r="Y197" s="5"/>
      <c r="Z197" s="5"/>
    </row>
    <row r="198" spans="1:26" x14ac:dyDescent="0.25">
      <c r="A198" s="2" t="str">
        <f>HYPERLINK("https://nddot-ixmultiasset.biprod.cloud/#/asset/inventory/nbibridges/3852", "0281-213.367")</f>
        <v>0281-213.367</v>
      </c>
      <c r="B198" s="3" t="s">
        <v>442</v>
      </c>
      <c r="C198" s="3" t="s">
        <v>48</v>
      </c>
      <c r="D198" s="3" t="s">
        <v>263</v>
      </c>
      <c r="E198" s="3" t="s">
        <v>23</v>
      </c>
      <c r="F198" s="3" t="s">
        <v>393</v>
      </c>
      <c r="G198" s="3" t="s">
        <v>25</v>
      </c>
      <c r="H198" s="3" t="s">
        <v>42</v>
      </c>
      <c r="I198" s="3" t="s">
        <v>43</v>
      </c>
      <c r="J198" s="3"/>
      <c r="K198" s="3" t="s">
        <v>53</v>
      </c>
      <c r="L198" s="3" t="s">
        <v>54</v>
      </c>
      <c r="M198" s="7">
        <v>2025</v>
      </c>
      <c r="N198" s="7">
        <v>4</v>
      </c>
      <c r="O198" s="3" t="s">
        <v>30</v>
      </c>
      <c r="P198" s="9" t="s">
        <v>544</v>
      </c>
      <c r="Q198" s="10">
        <f>P198/12</f>
        <v>2</v>
      </c>
      <c r="R198" s="10">
        <f>M198+Q198</f>
        <v>2027</v>
      </c>
      <c r="S198" s="10">
        <f>R198+Q198</f>
        <v>2029</v>
      </c>
      <c r="T198" s="3"/>
      <c r="U198" s="3"/>
      <c r="V198" s="3"/>
      <c r="W198" s="3"/>
      <c r="X198" s="3"/>
      <c r="Y198" s="3"/>
      <c r="Z198" s="3" t="s">
        <v>31</v>
      </c>
    </row>
    <row r="199" spans="1:26" x14ac:dyDescent="0.25">
      <c r="A199" s="4" t="str">
        <f>HYPERLINK("https://nddot-ixmultiasset.biprod.cloud/#/asset/inventory/nbibridges/4783", "0085-205.131")</f>
        <v>0085-205.131</v>
      </c>
      <c r="B199" s="5" t="s">
        <v>521</v>
      </c>
      <c r="C199" s="5" t="s">
        <v>522</v>
      </c>
      <c r="D199" s="5" t="s">
        <v>34</v>
      </c>
      <c r="E199" s="5" t="s">
        <v>23</v>
      </c>
      <c r="F199" s="5" t="s">
        <v>420</v>
      </c>
      <c r="G199" s="5" t="s">
        <v>25</v>
      </c>
      <c r="H199" s="5" t="s">
        <v>42</v>
      </c>
      <c r="I199" s="5" t="s">
        <v>43</v>
      </c>
      <c r="J199" s="5"/>
      <c r="K199" s="5" t="s">
        <v>53</v>
      </c>
      <c r="L199" s="5" t="s">
        <v>54</v>
      </c>
      <c r="M199" s="5">
        <v>2025</v>
      </c>
      <c r="N199" s="5">
        <v>4</v>
      </c>
      <c r="O199" s="5" t="s">
        <v>30</v>
      </c>
      <c r="P199" s="9" t="s">
        <v>544</v>
      </c>
      <c r="Q199" s="10">
        <f>P199/12</f>
        <v>2</v>
      </c>
      <c r="R199" s="10">
        <f>M199+Q199</f>
        <v>2027</v>
      </c>
      <c r="S199" s="10">
        <f>R199+Q199</f>
        <v>2029</v>
      </c>
      <c r="T199" s="5"/>
      <c r="U199" s="5"/>
      <c r="V199" s="5"/>
      <c r="W199" s="5"/>
      <c r="X199" s="5"/>
      <c r="Y199" s="5"/>
      <c r="Z199" s="5"/>
    </row>
    <row r="200" spans="1:26" x14ac:dyDescent="0.25">
      <c r="A200" s="2" t="str">
        <f>HYPERLINK("https://nddot-ixmultiasset.biprod.cloud/#/asset/inventory/nbibridges/913", "0050-006.541")</f>
        <v>0050-006.541</v>
      </c>
      <c r="B200" s="3" t="s">
        <v>153</v>
      </c>
      <c r="C200" s="3" t="s">
        <v>48</v>
      </c>
      <c r="D200" s="3" t="s">
        <v>154</v>
      </c>
      <c r="E200" s="3" t="s">
        <v>23</v>
      </c>
      <c r="F200" s="3" t="s">
        <v>155</v>
      </c>
      <c r="G200" s="3" t="s">
        <v>25</v>
      </c>
      <c r="H200" s="3" t="s">
        <v>42</v>
      </c>
      <c r="I200" s="3" t="s">
        <v>43</v>
      </c>
      <c r="J200" s="3"/>
      <c r="K200" s="3" t="s">
        <v>156</v>
      </c>
      <c r="L200" s="3" t="s">
        <v>157</v>
      </c>
      <c r="M200" s="7">
        <v>2022</v>
      </c>
      <c r="N200" s="7">
        <v>9</v>
      </c>
      <c r="O200" s="3" t="s">
        <v>46</v>
      </c>
      <c r="P200" s="9" t="s">
        <v>543</v>
      </c>
      <c r="Q200" s="10">
        <f>P200/12</f>
        <v>4</v>
      </c>
      <c r="R200" s="10">
        <f>M200+Q200</f>
        <v>2026</v>
      </c>
      <c r="S200" s="10">
        <f>R200+Q200</f>
        <v>2030</v>
      </c>
      <c r="T200" s="3"/>
      <c r="U200" s="3"/>
      <c r="V200" s="3"/>
      <c r="W200" s="3"/>
      <c r="X200" s="3"/>
      <c r="Y200" s="3"/>
      <c r="Z200" s="3" t="s">
        <v>31</v>
      </c>
    </row>
    <row r="201" spans="1:26" x14ac:dyDescent="0.25">
      <c r="A201" s="4" t="str">
        <f>HYPERLINK("https://nddot-ixmultiasset.biprod.cloud/#/asset/inventory/nbibridges/1497", "0050-014.297")</f>
        <v>0050-014.297</v>
      </c>
      <c r="B201" s="5" t="s">
        <v>227</v>
      </c>
      <c r="C201" s="5" t="s">
        <v>228</v>
      </c>
      <c r="D201" s="5" t="s">
        <v>154</v>
      </c>
      <c r="E201" s="5" t="s">
        <v>23</v>
      </c>
      <c r="F201" s="5" t="s">
        <v>155</v>
      </c>
      <c r="G201" s="5" t="s">
        <v>25</v>
      </c>
      <c r="H201" s="5" t="s">
        <v>42</v>
      </c>
      <c r="I201" s="5" t="s">
        <v>43</v>
      </c>
      <c r="J201" s="5"/>
      <c r="K201" s="5" t="s">
        <v>156</v>
      </c>
      <c r="L201" s="5" t="s">
        <v>157</v>
      </c>
      <c r="M201" s="5">
        <v>2022</v>
      </c>
      <c r="N201" s="5">
        <v>9</v>
      </c>
      <c r="O201" s="5" t="s">
        <v>46</v>
      </c>
      <c r="P201" s="9" t="s">
        <v>543</v>
      </c>
      <c r="Q201" s="10">
        <f>P201/12</f>
        <v>4</v>
      </c>
      <c r="R201" s="10">
        <f>M201+Q201</f>
        <v>2026</v>
      </c>
      <c r="S201" s="10">
        <f>R201+Q201</f>
        <v>2030</v>
      </c>
      <c r="T201" s="5"/>
      <c r="U201" s="5"/>
      <c r="V201" s="5"/>
      <c r="W201" s="5"/>
      <c r="X201" s="5"/>
      <c r="Y201" s="5"/>
      <c r="Z201" s="5" t="s">
        <v>31</v>
      </c>
    </row>
    <row r="202" spans="1:26" x14ac:dyDescent="0.25">
      <c r="A202" s="2" t="str">
        <f>HYPERLINK("https://nddot-ixmultiasset.biprod.cloud/#/asset/inventory/nbibridges/1706", "0050-013.315")</f>
        <v>0050-013.315</v>
      </c>
      <c r="B202" s="3" t="s">
        <v>248</v>
      </c>
      <c r="C202" s="3" t="s">
        <v>48</v>
      </c>
      <c r="D202" s="3" t="s">
        <v>154</v>
      </c>
      <c r="E202" s="3" t="s">
        <v>23</v>
      </c>
      <c r="F202" s="3" t="s">
        <v>155</v>
      </c>
      <c r="G202" s="3" t="s">
        <v>25</v>
      </c>
      <c r="H202" s="3" t="s">
        <v>42</v>
      </c>
      <c r="I202" s="3" t="s">
        <v>43</v>
      </c>
      <c r="J202" s="3"/>
      <c r="K202" s="3" t="s">
        <v>156</v>
      </c>
      <c r="L202" s="3" t="s">
        <v>157</v>
      </c>
      <c r="M202" s="7">
        <v>2022</v>
      </c>
      <c r="N202" s="7">
        <v>9</v>
      </c>
      <c r="O202" s="3" t="s">
        <v>46</v>
      </c>
      <c r="P202" s="9" t="s">
        <v>543</v>
      </c>
      <c r="Q202" s="10">
        <f>P202/12</f>
        <v>4</v>
      </c>
      <c r="R202" s="10">
        <f>M202+Q202</f>
        <v>2026</v>
      </c>
      <c r="S202" s="10">
        <f>R202+Q202</f>
        <v>2030</v>
      </c>
      <c r="T202" s="3"/>
      <c r="U202" s="3"/>
      <c r="V202" s="3"/>
      <c r="W202" s="3"/>
      <c r="X202" s="3"/>
      <c r="Y202" s="3"/>
      <c r="Z202" s="3" t="s">
        <v>31</v>
      </c>
    </row>
    <row r="203" spans="1:26" x14ac:dyDescent="0.25">
      <c r="A203" s="4" t="str">
        <f>HYPERLINK("https://nddot-ixmultiasset.biprod.cloud/#/asset/inventory/nbibridges/3404", "0083-247.339")</f>
        <v>0083-247.339</v>
      </c>
      <c r="B203" s="5" t="s">
        <v>392</v>
      </c>
      <c r="C203" s="5" t="s">
        <v>48</v>
      </c>
      <c r="D203" s="5" t="s">
        <v>182</v>
      </c>
      <c r="E203" s="5" t="s">
        <v>23</v>
      </c>
      <c r="F203" s="5" t="s">
        <v>393</v>
      </c>
      <c r="G203" s="5" t="s">
        <v>25</v>
      </c>
      <c r="H203" s="5" t="s">
        <v>42</v>
      </c>
      <c r="I203" s="5" t="s">
        <v>43</v>
      </c>
      <c r="J203" s="5"/>
      <c r="K203" s="5" t="s">
        <v>394</v>
      </c>
      <c r="L203" s="5" t="s">
        <v>395</v>
      </c>
      <c r="M203" s="5">
        <v>2022</v>
      </c>
      <c r="N203" s="5">
        <v>10</v>
      </c>
      <c r="O203" s="5" t="s">
        <v>46</v>
      </c>
      <c r="P203" s="9" t="s">
        <v>543</v>
      </c>
      <c r="Q203" s="10">
        <f>P203/12</f>
        <v>4</v>
      </c>
      <c r="R203" s="10">
        <f>M203+Q203</f>
        <v>2026</v>
      </c>
      <c r="S203" s="10">
        <f>R203+Q203</f>
        <v>2030</v>
      </c>
      <c r="T203" s="5"/>
      <c r="U203" s="5"/>
      <c r="V203" s="5"/>
      <c r="W203" s="5"/>
      <c r="X203" s="5"/>
      <c r="Y203" s="5"/>
      <c r="Z203" s="5" t="s">
        <v>31</v>
      </c>
    </row>
    <row r="204" spans="1:26" x14ac:dyDescent="0.25">
      <c r="A204" s="2" t="str">
        <f>HYPERLINK("https://nddot-ixmultiasset.biprod.cloud/#/asset/inventory/nbibridges/399", "0005-126.972")</f>
        <v>0005-126.972</v>
      </c>
      <c r="B204" s="3" t="s">
        <v>106</v>
      </c>
      <c r="C204" s="3" t="s">
        <v>107</v>
      </c>
      <c r="D204" s="3" t="s">
        <v>51</v>
      </c>
      <c r="E204" s="3" t="s">
        <v>23</v>
      </c>
      <c r="F204" s="3" t="s">
        <v>52</v>
      </c>
      <c r="G204" s="3" t="s">
        <v>25</v>
      </c>
      <c r="H204" s="3" t="s">
        <v>42</v>
      </c>
      <c r="I204" s="3" t="s">
        <v>43</v>
      </c>
      <c r="J204" s="3"/>
      <c r="K204" s="3" t="s">
        <v>108</v>
      </c>
      <c r="L204" s="3" t="s">
        <v>109</v>
      </c>
      <c r="M204" s="7">
        <v>2022</v>
      </c>
      <c r="N204" s="7">
        <v>11</v>
      </c>
      <c r="O204" s="3" t="s">
        <v>46</v>
      </c>
      <c r="P204" s="9" t="s">
        <v>543</v>
      </c>
      <c r="Q204" s="10">
        <f>P204/12</f>
        <v>4</v>
      </c>
      <c r="R204" s="10">
        <f>M204+Q204</f>
        <v>2026</v>
      </c>
      <c r="S204" s="10">
        <f>R204+Q204</f>
        <v>2030</v>
      </c>
      <c r="T204" s="3"/>
      <c r="U204" s="3"/>
      <c r="V204" s="3"/>
      <c r="W204" s="3"/>
      <c r="X204" s="3"/>
      <c r="Y204" s="3"/>
      <c r="Z204" s="3" t="s">
        <v>31</v>
      </c>
    </row>
    <row r="205" spans="1:26" x14ac:dyDescent="0.25">
      <c r="A205" s="2" t="str">
        <f>HYPERLINK("https://nddot-ixmultiasset.biprod.cloud/#/asset/inventory/nbibridges/439", "0005-120.413")</f>
        <v>0005-120.413</v>
      </c>
      <c r="B205" s="3" t="s">
        <v>114</v>
      </c>
      <c r="C205" s="3" t="s">
        <v>115</v>
      </c>
      <c r="D205" s="3" t="s">
        <v>51</v>
      </c>
      <c r="E205" s="3" t="s">
        <v>23</v>
      </c>
      <c r="F205" s="3" t="s">
        <v>116</v>
      </c>
      <c r="G205" s="3" t="s">
        <v>25</v>
      </c>
      <c r="H205" s="3" t="s">
        <v>42</v>
      </c>
      <c r="I205" s="3" t="s">
        <v>43</v>
      </c>
      <c r="J205" s="3"/>
      <c r="K205" s="3" t="s">
        <v>108</v>
      </c>
      <c r="L205" s="3" t="s">
        <v>109</v>
      </c>
      <c r="M205" s="7">
        <v>2022</v>
      </c>
      <c r="N205" s="7">
        <v>11</v>
      </c>
      <c r="O205" s="3" t="s">
        <v>46</v>
      </c>
      <c r="P205" s="9" t="s">
        <v>543</v>
      </c>
      <c r="Q205" s="10">
        <f>P205/12</f>
        <v>4</v>
      </c>
      <c r="R205" s="10">
        <f>M205+Q205</f>
        <v>2026</v>
      </c>
      <c r="S205" s="10">
        <f>R205+Q205</f>
        <v>2030</v>
      </c>
      <c r="T205" s="3"/>
      <c r="U205" s="3"/>
      <c r="V205" s="3"/>
      <c r="W205" s="3"/>
      <c r="X205" s="3"/>
      <c r="Y205" s="3"/>
      <c r="Z205" s="3" t="s">
        <v>31</v>
      </c>
    </row>
    <row r="206" spans="1:26" x14ac:dyDescent="0.25">
      <c r="A206" s="2" t="str">
        <f>HYPERLINK("https://nddot-ixmultiasset.biprod.cloud/#/asset/inventory/nbibridges/928", "0005-156.213")</f>
        <v>0005-156.213</v>
      </c>
      <c r="B206" s="3" t="s">
        <v>159</v>
      </c>
      <c r="C206" s="3" t="s">
        <v>48</v>
      </c>
      <c r="D206" s="3" t="s">
        <v>51</v>
      </c>
      <c r="E206" s="3" t="s">
        <v>23</v>
      </c>
      <c r="F206" s="3" t="s">
        <v>160</v>
      </c>
      <c r="G206" s="3" t="s">
        <v>25</v>
      </c>
      <c r="H206" s="3" t="s">
        <v>42</v>
      </c>
      <c r="I206" s="3" t="s">
        <v>43</v>
      </c>
      <c r="J206" s="3"/>
      <c r="K206" s="3" t="s">
        <v>108</v>
      </c>
      <c r="L206" s="3" t="s">
        <v>109</v>
      </c>
      <c r="M206" s="7">
        <v>2022</v>
      </c>
      <c r="N206" s="7">
        <v>11</v>
      </c>
      <c r="O206" s="3" t="s">
        <v>46</v>
      </c>
      <c r="P206" s="9" t="s">
        <v>543</v>
      </c>
      <c r="Q206" s="10">
        <f>P206/12</f>
        <v>4</v>
      </c>
      <c r="R206" s="10">
        <f>M206+Q206</f>
        <v>2026</v>
      </c>
      <c r="S206" s="10">
        <f>R206+Q206</f>
        <v>2030</v>
      </c>
      <c r="T206" s="3"/>
      <c r="U206" s="3"/>
      <c r="V206" s="3"/>
      <c r="W206" s="3"/>
      <c r="X206" s="3"/>
      <c r="Y206" s="3"/>
      <c r="Z206" s="3" t="s">
        <v>31</v>
      </c>
    </row>
    <row r="207" spans="1:26" x14ac:dyDescent="0.25">
      <c r="A207" s="2" t="str">
        <f>HYPERLINK("https://nddot-ixmultiasset.biprod.cloud/#/asset/inventory/nbibridges/1729", "0050-017.676")</f>
        <v>0050-017.676</v>
      </c>
      <c r="B207" s="3" t="s">
        <v>254</v>
      </c>
      <c r="C207" s="3" t="s">
        <v>48</v>
      </c>
      <c r="D207" s="3" t="s">
        <v>154</v>
      </c>
      <c r="E207" s="3" t="s">
        <v>23</v>
      </c>
      <c r="F207" s="3" t="s">
        <v>92</v>
      </c>
      <c r="G207" s="3" t="s">
        <v>25</v>
      </c>
      <c r="H207" s="3" t="s">
        <v>42</v>
      </c>
      <c r="I207" s="3" t="s">
        <v>43</v>
      </c>
      <c r="J207" s="3"/>
      <c r="K207" s="3" t="s">
        <v>108</v>
      </c>
      <c r="L207" s="3" t="s">
        <v>109</v>
      </c>
      <c r="M207" s="7">
        <v>2022</v>
      </c>
      <c r="N207" s="7">
        <v>11</v>
      </c>
      <c r="O207" s="3" t="s">
        <v>46</v>
      </c>
      <c r="P207" s="9" t="s">
        <v>543</v>
      </c>
      <c r="Q207" s="10">
        <f>P207/12</f>
        <v>4</v>
      </c>
      <c r="R207" s="10">
        <f>M207+Q207</f>
        <v>2026</v>
      </c>
      <c r="S207" s="10">
        <f>R207+Q207</f>
        <v>2030</v>
      </c>
      <c r="T207" s="3"/>
      <c r="U207" s="3"/>
      <c r="V207" s="3"/>
      <c r="W207" s="3"/>
      <c r="X207" s="3"/>
      <c r="Y207" s="3"/>
      <c r="Z207" s="3" t="s">
        <v>31</v>
      </c>
    </row>
    <row r="208" spans="1:26" x14ac:dyDescent="0.25">
      <c r="A208" s="4" t="str">
        <f>HYPERLINK("https://nddot-ixmultiasset.biprod.cloud/#/asset/inventory/nbibridges/1755", "0005-158.707")</f>
        <v>0005-158.707</v>
      </c>
      <c r="B208" s="5" t="s">
        <v>258</v>
      </c>
      <c r="C208" s="5" t="s">
        <v>259</v>
      </c>
      <c r="D208" s="5" t="s">
        <v>51</v>
      </c>
      <c r="E208" s="5" t="s">
        <v>23</v>
      </c>
      <c r="F208" s="5" t="s">
        <v>78</v>
      </c>
      <c r="G208" s="5" t="s">
        <v>25</v>
      </c>
      <c r="H208" s="5" t="s">
        <v>42</v>
      </c>
      <c r="I208" s="5" t="s">
        <v>43</v>
      </c>
      <c r="J208" s="5"/>
      <c r="K208" s="5" t="s">
        <v>108</v>
      </c>
      <c r="L208" s="5" t="s">
        <v>109</v>
      </c>
      <c r="M208" s="5">
        <v>2022</v>
      </c>
      <c r="N208" s="5">
        <v>11</v>
      </c>
      <c r="O208" s="5" t="s">
        <v>46</v>
      </c>
      <c r="P208" s="9" t="s">
        <v>543</v>
      </c>
      <c r="Q208" s="10">
        <f>P208/12</f>
        <v>4</v>
      </c>
      <c r="R208" s="10">
        <f>M208+Q208</f>
        <v>2026</v>
      </c>
      <c r="S208" s="10">
        <f>R208+Q208</f>
        <v>2030</v>
      </c>
      <c r="T208" s="5"/>
      <c r="U208" s="5"/>
      <c r="V208" s="5"/>
      <c r="W208" s="5"/>
      <c r="X208" s="5"/>
      <c r="Y208" s="5"/>
      <c r="Z208" s="5" t="s">
        <v>31</v>
      </c>
    </row>
    <row r="209" spans="1:26" x14ac:dyDescent="0.25">
      <c r="A209" s="4" t="str">
        <f>HYPERLINK("https://nddot-ixmultiasset.biprod.cloud/#/asset/inventory/nbibridges/2301", "0005-020.950")</f>
        <v>0005-020.950</v>
      </c>
      <c r="B209" s="5" t="s">
        <v>310</v>
      </c>
      <c r="C209" s="5" t="s">
        <v>48</v>
      </c>
      <c r="D209" s="5" t="s">
        <v>51</v>
      </c>
      <c r="E209" s="5" t="s">
        <v>23</v>
      </c>
      <c r="F209" s="5" t="s">
        <v>311</v>
      </c>
      <c r="G209" s="5" t="s">
        <v>25</v>
      </c>
      <c r="H209" s="5" t="s">
        <v>42</v>
      </c>
      <c r="I209" s="5" t="s">
        <v>43</v>
      </c>
      <c r="J209" s="5"/>
      <c r="K209" s="5" t="s">
        <v>108</v>
      </c>
      <c r="L209" s="5" t="s">
        <v>109</v>
      </c>
      <c r="M209" s="5">
        <v>2022</v>
      </c>
      <c r="N209" s="5">
        <v>11</v>
      </c>
      <c r="O209" s="5" t="s">
        <v>46</v>
      </c>
      <c r="P209" s="9" t="s">
        <v>543</v>
      </c>
      <c r="Q209" s="10">
        <f>P209/12</f>
        <v>4</v>
      </c>
      <c r="R209" s="10">
        <f>M209+Q209</f>
        <v>2026</v>
      </c>
      <c r="S209" s="10">
        <f>R209+Q209</f>
        <v>2030</v>
      </c>
      <c r="T209" s="5"/>
      <c r="U209" s="5"/>
      <c r="V209" s="5"/>
      <c r="W209" s="5"/>
      <c r="X209" s="5"/>
      <c r="Y209" s="5"/>
      <c r="Z209" s="5" t="s">
        <v>31</v>
      </c>
    </row>
    <row r="210" spans="1:26" x14ac:dyDescent="0.25">
      <c r="A210" s="4" t="str">
        <f>HYPERLINK("https://nddot-ixmultiasset.biprod.cloud/#/asset/inventory/nbibridges/3285", "0281-193.777")</f>
        <v>0281-193.777</v>
      </c>
      <c r="B210" s="5" t="s">
        <v>383</v>
      </c>
      <c r="C210" s="5" t="s">
        <v>212</v>
      </c>
      <c r="D210" s="5" t="s">
        <v>263</v>
      </c>
      <c r="E210" s="5" t="s">
        <v>23</v>
      </c>
      <c r="F210" s="5" t="s">
        <v>384</v>
      </c>
      <c r="G210" s="5" t="s">
        <v>25</v>
      </c>
      <c r="H210" s="5" t="s">
        <v>42</v>
      </c>
      <c r="I210" s="5" t="s">
        <v>43</v>
      </c>
      <c r="J210" s="5"/>
      <c r="K210" s="5" t="s">
        <v>385</v>
      </c>
      <c r="L210" s="5" t="s">
        <v>386</v>
      </c>
      <c r="M210" s="5">
        <v>2023</v>
      </c>
      <c r="N210" s="5">
        <v>5</v>
      </c>
      <c r="O210" s="5" t="s">
        <v>46</v>
      </c>
      <c r="P210" s="9" t="s">
        <v>543</v>
      </c>
      <c r="Q210" s="10">
        <f>P210/12</f>
        <v>4</v>
      </c>
      <c r="R210" s="10">
        <f>M210+Q210</f>
        <v>2027</v>
      </c>
      <c r="S210" s="10">
        <f>R210+Q210</f>
        <v>2031</v>
      </c>
      <c r="T210" s="5"/>
      <c r="U210" s="5"/>
      <c r="V210" s="5"/>
      <c r="W210" s="5"/>
      <c r="X210" s="5"/>
      <c r="Y210" s="5"/>
      <c r="Z210" s="5" t="s">
        <v>31</v>
      </c>
    </row>
    <row r="211" spans="1:26" x14ac:dyDescent="0.25">
      <c r="A211" s="4" t="str">
        <f>HYPERLINK("https://nddot-ixmultiasset.biprod.cloud/#/asset/inventory/nbibridges/3683", "0281-197.288")</f>
        <v>0281-197.288</v>
      </c>
      <c r="B211" s="5" t="s">
        <v>417</v>
      </c>
      <c r="C211" s="5" t="s">
        <v>48</v>
      </c>
      <c r="D211" s="5" t="s">
        <v>263</v>
      </c>
      <c r="E211" s="5" t="s">
        <v>23</v>
      </c>
      <c r="F211" s="5" t="s">
        <v>384</v>
      </c>
      <c r="G211" s="5" t="s">
        <v>25</v>
      </c>
      <c r="H211" s="5" t="s">
        <v>42</v>
      </c>
      <c r="I211" s="5" t="s">
        <v>43</v>
      </c>
      <c r="J211" s="5"/>
      <c r="K211" s="5" t="s">
        <v>385</v>
      </c>
      <c r="L211" s="5" t="s">
        <v>386</v>
      </c>
      <c r="M211" s="5">
        <v>2023</v>
      </c>
      <c r="N211" s="5">
        <v>5</v>
      </c>
      <c r="O211" s="5" t="s">
        <v>46</v>
      </c>
      <c r="P211" s="9" t="s">
        <v>543</v>
      </c>
      <c r="Q211" s="10">
        <f>P211/12</f>
        <v>4</v>
      </c>
      <c r="R211" s="10">
        <f>M211+Q211</f>
        <v>2027</v>
      </c>
      <c r="S211" s="10">
        <f>R211+Q211</f>
        <v>2031</v>
      </c>
      <c r="T211" s="5"/>
      <c r="U211" s="5"/>
      <c r="V211" s="5"/>
      <c r="W211" s="5"/>
      <c r="X211" s="5"/>
      <c r="Y211" s="5"/>
      <c r="Z211" s="5" t="s">
        <v>31</v>
      </c>
    </row>
    <row r="212" spans="1:26" x14ac:dyDescent="0.25">
      <c r="A212" s="2" t="str">
        <f>HYPERLINK("https://nddot-ixmultiasset.biprod.cloud/#/asset/inventory/nbibridges/4332", "0281-231.502")</f>
        <v>0281-231.502</v>
      </c>
      <c r="B212" s="3" t="s">
        <v>491</v>
      </c>
      <c r="C212" s="3" t="s">
        <v>48</v>
      </c>
      <c r="D212" s="3" t="s">
        <v>263</v>
      </c>
      <c r="E212" s="3" t="s">
        <v>23</v>
      </c>
      <c r="F212" s="3" t="s">
        <v>393</v>
      </c>
      <c r="G212" s="3" t="s">
        <v>25</v>
      </c>
      <c r="H212" s="3" t="s">
        <v>42</v>
      </c>
      <c r="I212" s="3" t="s">
        <v>43</v>
      </c>
      <c r="J212" s="3"/>
      <c r="K212" s="3" t="s">
        <v>265</v>
      </c>
      <c r="L212" s="3" t="s">
        <v>266</v>
      </c>
      <c r="M212" s="7">
        <v>2023</v>
      </c>
      <c r="N212" s="7">
        <v>8</v>
      </c>
      <c r="O212" s="3" t="s">
        <v>46</v>
      </c>
      <c r="P212" s="9" t="s">
        <v>543</v>
      </c>
      <c r="Q212" s="10">
        <f>P212/12</f>
        <v>4</v>
      </c>
      <c r="R212" s="10">
        <f>M212+Q212</f>
        <v>2027</v>
      </c>
      <c r="S212" s="10">
        <f>R212+Q212</f>
        <v>2031</v>
      </c>
      <c r="T212" s="3"/>
      <c r="U212" s="3"/>
      <c r="V212" s="3"/>
      <c r="W212" s="3"/>
      <c r="X212" s="3"/>
      <c r="Y212" s="3"/>
      <c r="Z212" s="3" t="s">
        <v>31</v>
      </c>
    </row>
    <row r="213" spans="1:26" x14ac:dyDescent="0.25">
      <c r="A213" s="4" t="str">
        <f>HYPERLINK("https://nddot-ixmultiasset.biprod.cloud/#/asset/inventory/nbibridges/2675", "0066-033.130")</f>
        <v>0066-033.130</v>
      </c>
      <c r="B213" s="5" t="s">
        <v>349</v>
      </c>
      <c r="C213" s="5" t="s">
        <v>212</v>
      </c>
      <c r="D213" s="5" t="s">
        <v>96</v>
      </c>
      <c r="E213" s="5" t="s">
        <v>23</v>
      </c>
      <c r="F213" s="5" t="s">
        <v>210</v>
      </c>
      <c r="G213" s="5" t="s">
        <v>25</v>
      </c>
      <c r="H213" s="5" t="s">
        <v>42</v>
      </c>
      <c r="I213" s="5" t="s">
        <v>43</v>
      </c>
      <c r="J213" s="5"/>
      <c r="K213" s="5" t="s">
        <v>28</v>
      </c>
      <c r="L213" s="5" t="s">
        <v>29</v>
      </c>
      <c r="M213" s="5">
        <v>2023</v>
      </c>
      <c r="N213" s="5">
        <v>9</v>
      </c>
      <c r="O213" s="5" t="s">
        <v>46</v>
      </c>
      <c r="P213" s="9" t="s">
        <v>543</v>
      </c>
      <c r="Q213" s="10">
        <f>P213/12</f>
        <v>4</v>
      </c>
      <c r="R213" s="10">
        <f>M213+Q213</f>
        <v>2027</v>
      </c>
      <c r="S213" s="10">
        <f>R213+Q213</f>
        <v>2031</v>
      </c>
      <c r="T213" s="5"/>
      <c r="U213" s="5"/>
      <c r="V213" s="5"/>
      <c r="W213" s="5"/>
      <c r="X213" s="5"/>
      <c r="Y213" s="5"/>
      <c r="Z213" s="5" t="s">
        <v>31</v>
      </c>
    </row>
    <row r="214" spans="1:26" x14ac:dyDescent="0.25">
      <c r="A214" s="2" t="str">
        <f>HYPERLINK("https://nddot-ixmultiasset.biprod.cloud/#/asset/inventory/nbibridges/2888", "0066-029.076")</f>
        <v>0066-029.076</v>
      </c>
      <c r="B214" s="3" t="s">
        <v>357</v>
      </c>
      <c r="C214" s="3" t="s">
        <v>48</v>
      </c>
      <c r="D214" s="3" t="s">
        <v>96</v>
      </c>
      <c r="E214" s="3" t="s">
        <v>23</v>
      </c>
      <c r="F214" s="3" t="s">
        <v>24</v>
      </c>
      <c r="G214" s="3" t="s">
        <v>25</v>
      </c>
      <c r="H214" s="3" t="s">
        <v>42</v>
      </c>
      <c r="I214" s="3" t="s">
        <v>43</v>
      </c>
      <c r="J214" s="3"/>
      <c r="K214" s="3" t="s">
        <v>28</v>
      </c>
      <c r="L214" s="3" t="s">
        <v>29</v>
      </c>
      <c r="M214" s="7">
        <v>2023</v>
      </c>
      <c r="N214" s="7">
        <v>9</v>
      </c>
      <c r="O214" s="3" t="s">
        <v>46</v>
      </c>
      <c r="P214" s="9" t="s">
        <v>543</v>
      </c>
      <c r="Q214" s="10">
        <f>P214/12</f>
        <v>4</v>
      </c>
      <c r="R214" s="10">
        <f>M214+Q214</f>
        <v>2027</v>
      </c>
      <c r="S214" s="10">
        <f>R214+Q214</f>
        <v>2031</v>
      </c>
      <c r="T214" s="3"/>
      <c r="U214" s="3"/>
      <c r="V214" s="3"/>
      <c r="W214" s="3"/>
      <c r="X214" s="3"/>
      <c r="Y214" s="3"/>
      <c r="Z214" s="3" t="s">
        <v>31</v>
      </c>
    </row>
    <row r="215" spans="1:26" x14ac:dyDescent="0.25">
      <c r="A215" s="2" t="str">
        <f>HYPERLINK("https://nddot-ixmultiasset.biprod.cloud/#/asset/inventory/nbibridges/4399", "0002-017.403")</f>
        <v>0002-017.403</v>
      </c>
      <c r="B215" s="3" t="s">
        <v>502</v>
      </c>
      <c r="C215" s="3" t="s">
        <v>503</v>
      </c>
      <c r="D215" s="3" t="s">
        <v>22</v>
      </c>
      <c r="E215" s="3" t="s">
        <v>23</v>
      </c>
      <c r="F215" s="3" t="s">
        <v>116</v>
      </c>
      <c r="G215" s="3" t="s">
        <v>25</v>
      </c>
      <c r="H215" s="3" t="s">
        <v>42</v>
      </c>
      <c r="I215" s="3" t="s">
        <v>43</v>
      </c>
      <c r="J215" s="3"/>
      <c r="K215" s="3" t="s">
        <v>28</v>
      </c>
      <c r="L215" s="3" t="s">
        <v>29</v>
      </c>
      <c r="M215" s="7">
        <v>2023</v>
      </c>
      <c r="N215" s="7">
        <v>9</v>
      </c>
      <c r="O215" s="3" t="s">
        <v>46</v>
      </c>
      <c r="P215" s="9" t="s">
        <v>543</v>
      </c>
      <c r="Q215" s="10">
        <f>P215/12</f>
        <v>4</v>
      </c>
      <c r="R215" s="10">
        <f>M215+Q215</f>
        <v>2027</v>
      </c>
      <c r="S215" s="10">
        <f>R215+Q215</f>
        <v>2031</v>
      </c>
      <c r="T215" s="3"/>
      <c r="U215" s="3"/>
      <c r="V215" s="3"/>
      <c r="W215" s="3"/>
      <c r="X215" s="3"/>
      <c r="Y215" s="3"/>
      <c r="Z215" s="3" t="s">
        <v>31</v>
      </c>
    </row>
    <row r="216" spans="1:26" x14ac:dyDescent="0.25">
      <c r="A216" s="2" t="str">
        <f>HYPERLINK("https://nddot-ixmultiasset.biprod.cloud/#/asset/inventory/nbibridges/1587", "0019-135.265")</f>
        <v>0019-135.265</v>
      </c>
      <c r="B216" s="3" t="s">
        <v>236</v>
      </c>
      <c r="C216" s="3" t="s">
        <v>48</v>
      </c>
      <c r="D216" s="3" t="s">
        <v>213</v>
      </c>
      <c r="E216" s="3" t="s">
        <v>23</v>
      </c>
      <c r="F216" s="3" t="s">
        <v>237</v>
      </c>
      <c r="G216" s="3" t="s">
        <v>25</v>
      </c>
      <c r="H216" s="3" t="s">
        <v>42</v>
      </c>
      <c r="I216" s="3" t="s">
        <v>43</v>
      </c>
      <c r="J216" s="3"/>
      <c r="K216" s="3" t="s">
        <v>178</v>
      </c>
      <c r="L216" s="3" t="s">
        <v>179</v>
      </c>
      <c r="M216" s="7">
        <v>2023</v>
      </c>
      <c r="N216" s="7">
        <v>10</v>
      </c>
      <c r="O216" s="3" t="s">
        <v>46</v>
      </c>
      <c r="P216" s="9" t="s">
        <v>543</v>
      </c>
      <c r="Q216" s="10">
        <f>P216/12</f>
        <v>4</v>
      </c>
      <c r="R216" s="10">
        <f>M216+Q216</f>
        <v>2027</v>
      </c>
      <c r="S216" s="10">
        <f>R216+Q216</f>
        <v>2031</v>
      </c>
      <c r="T216" s="3"/>
      <c r="U216" s="3"/>
      <c r="V216" s="3"/>
      <c r="W216" s="3"/>
      <c r="X216" s="3"/>
      <c r="Y216" s="3"/>
      <c r="Z216" s="3" t="s">
        <v>31</v>
      </c>
    </row>
    <row r="217" spans="1:26" x14ac:dyDescent="0.25">
      <c r="A217" s="4" t="str">
        <f>HYPERLINK("https://nddot-ixmultiasset.biprod.cloud/#/asset/inventory/nbibridges/1924", "0281-160.631")</f>
        <v>0281-160.631</v>
      </c>
      <c r="B217" s="5" t="s">
        <v>269</v>
      </c>
      <c r="C217" s="5" t="s">
        <v>48</v>
      </c>
      <c r="D217" s="5" t="s">
        <v>263</v>
      </c>
      <c r="E217" s="5" t="s">
        <v>23</v>
      </c>
      <c r="F217" s="5" t="s">
        <v>237</v>
      </c>
      <c r="G217" s="5" t="s">
        <v>25</v>
      </c>
      <c r="H217" s="5" t="s">
        <v>42</v>
      </c>
      <c r="I217" s="5" t="s">
        <v>43</v>
      </c>
      <c r="J217" s="5"/>
      <c r="K217" s="5" t="s">
        <v>178</v>
      </c>
      <c r="L217" s="5" t="s">
        <v>179</v>
      </c>
      <c r="M217" s="5">
        <v>2023</v>
      </c>
      <c r="N217" s="5">
        <v>10</v>
      </c>
      <c r="O217" s="5" t="s">
        <v>46</v>
      </c>
      <c r="P217" s="9" t="s">
        <v>543</v>
      </c>
      <c r="Q217" s="10">
        <f>P217/12</f>
        <v>4</v>
      </c>
      <c r="R217" s="10">
        <f>M217+Q217</f>
        <v>2027</v>
      </c>
      <c r="S217" s="10">
        <f>R217+Q217</f>
        <v>2031</v>
      </c>
      <c r="T217" s="5"/>
      <c r="U217" s="5"/>
      <c r="V217" s="5"/>
      <c r="W217" s="5"/>
      <c r="X217" s="5"/>
      <c r="Y217" s="5"/>
      <c r="Z217" s="5" t="s">
        <v>31</v>
      </c>
    </row>
    <row r="218" spans="1:26" x14ac:dyDescent="0.25">
      <c r="A218" s="4" t="str">
        <f>HYPERLINK("https://nddot-ixmultiasset.biprod.cloud/#/asset/inventory/nbibridges/1951", "0019-136.773")</f>
        <v>0019-136.773</v>
      </c>
      <c r="B218" s="5" t="s">
        <v>160</v>
      </c>
      <c r="C218" s="5" t="s">
        <v>48</v>
      </c>
      <c r="D218" s="5" t="s">
        <v>272</v>
      </c>
      <c r="E218" s="5" t="s">
        <v>23</v>
      </c>
      <c r="F218" s="5" t="s">
        <v>237</v>
      </c>
      <c r="G218" s="5" t="s">
        <v>25</v>
      </c>
      <c r="H218" s="5" t="s">
        <v>42</v>
      </c>
      <c r="I218" s="5" t="s">
        <v>43</v>
      </c>
      <c r="J218" s="5"/>
      <c r="K218" s="5" t="s">
        <v>178</v>
      </c>
      <c r="L218" s="5" t="s">
        <v>179</v>
      </c>
      <c r="M218" s="5">
        <v>2023</v>
      </c>
      <c r="N218" s="5">
        <v>10</v>
      </c>
      <c r="O218" s="5" t="s">
        <v>46</v>
      </c>
      <c r="P218" s="9" t="s">
        <v>543</v>
      </c>
      <c r="Q218" s="10">
        <f>P218/12</f>
        <v>4</v>
      </c>
      <c r="R218" s="10">
        <f>M218+Q218</f>
        <v>2027</v>
      </c>
      <c r="S218" s="10">
        <f>R218+Q218</f>
        <v>2031</v>
      </c>
      <c r="T218" s="5"/>
      <c r="U218" s="5"/>
      <c r="V218" s="5"/>
      <c r="W218" s="5"/>
      <c r="X218" s="5"/>
      <c r="Y218" s="5"/>
      <c r="Z218" s="5" t="s">
        <v>31</v>
      </c>
    </row>
    <row r="219" spans="1:26" x14ac:dyDescent="0.25">
      <c r="A219" s="2" t="str">
        <f>HYPERLINK("https://nddot-ixmultiasset.biprod.cloud/#/asset/inventory/nbibridges/2245", "0281-163.575")</f>
        <v>0281-163.575</v>
      </c>
      <c r="B219" s="3" t="s">
        <v>304</v>
      </c>
      <c r="C219" s="3" t="s">
        <v>48</v>
      </c>
      <c r="D219" s="3" t="s">
        <v>263</v>
      </c>
      <c r="E219" s="3" t="s">
        <v>23</v>
      </c>
      <c r="F219" s="3" t="s">
        <v>237</v>
      </c>
      <c r="G219" s="3" t="s">
        <v>25</v>
      </c>
      <c r="H219" s="3" t="s">
        <v>42</v>
      </c>
      <c r="I219" s="3" t="s">
        <v>43</v>
      </c>
      <c r="J219" s="3"/>
      <c r="K219" s="3" t="s">
        <v>178</v>
      </c>
      <c r="L219" s="3" t="s">
        <v>179</v>
      </c>
      <c r="M219" s="7">
        <v>2023</v>
      </c>
      <c r="N219" s="7">
        <v>10</v>
      </c>
      <c r="O219" s="3" t="s">
        <v>46</v>
      </c>
      <c r="P219" s="9" t="s">
        <v>543</v>
      </c>
      <c r="Q219" s="10">
        <f>P219/12</f>
        <v>4</v>
      </c>
      <c r="R219" s="10">
        <f>M219+Q219</f>
        <v>2027</v>
      </c>
      <c r="S219" s="10">
        <f>R219+Q219</f>
        <v>2031</v>
      </c>
      <c r="T219" s="3"/>
      <c r="U219" s="3"/>
      <c r="V219" s="3"/>
      <c r="W219" s="3"/>
      <c r="X219" s="3"/>
      <c r="Y219" s="3"/>
      <c r="Z219" s="3" t="s">
        <v>31</v>
      </c>
    </row>
    <row r="220" spans="1:26" x14ac:dyDescent="0.25">
      <c r="A220" s="2" t="str">
        <f>HYPERLINK("https://nddot-ixmultiasset.biprod.cloud/#/asset/inventory/nbibridges/2353", "0281-165.259")</f>
        <v>0281-165.259</v>
      </c>
      <c r="B220" s="3" t="s">
        <v>315</v>
      </c>
      <c r="C220" s="3" t="s">
        <v>48</v>
      </c>
      <c r="D220" s="3" t="s">
        <v>263</v>
      </c>
      <c r="E220" s="3" t="s">
        <v>23</v>
      </c>
      <c r="F220" s="3" t="s">
        <v>82</v>
      </c>
      <c r="G220" s="3" t="s">
        <v>25</v>
      </c>
      <c r="H220" s="3" t="s">
        <v>42</v>
      </c>
      <c r="I220" s="3" t="s">
        <v>43</v>
      </c>
      <c r="J220" s="3"/>
      <c r="K220" s="3" t="s">
        <v>178</v>
      </c>
      <c r="L220" s="3" t="s">
        <v>179</v>
      </c>
      <c r="M220" s="7">
        <v>2023</v>
      </c>
      <c r="N220" s="7">
        <v>10</v>
      </c>
      <c r="O220" s="3" t="s">
        <v>46</v>
      </c>
      <c r="P220" s="9" t="s">
        <v>543</v>
      </c>
      <c r="Q220" s="10">
        <f>P220/12</f>
        <v>4</v>
      </c>
      <c r="R220" s="10">
        <f>M220+Q220</f>
        <v>2027</v>
      </c>
      <c r="S220" s="10">
        <f>R220+Q220</f>
        <v>2031</v>
      </c>
      <c r="T220" s="3"/>
      <c r="U220" s="3"/>
      <c r="V220" s="3"/>
      <c r="W220" s="3"/>
      <c r="X220" s="3"/>
      <c r="Y220" s="3"/>
      <c r="Z220" s="3" t="s">
        <v>31</v>
      </c>
    </row>
    <row r="221" spans="1:26" x14ac:dyDescent="0.25">
      <c r="A221" s="4" t="str">
        <f>HYPERLINK("https://nddot-ixmultiasset.biprod.cloud/#/asset/inventory/nbibridges/2491", "0281-170.326")</f>
        <v>0281-170.326</v>
      </c>
      <c r="B221" s="5" t="s">
        <v>334</v>
      </c>
      <c r="C221" s="5" t="s">
        <v>335</v>
      </c>
      <c r="D221" s="5" t="s">
        <v>263</v>
      </c>
      <c r="E221" s="5" t="s">
        <v>23</v>
      </c>
      <c r="F221" s="5" t="s">
        <v>82</v>
      </c>
      <c r="G221" s="5" t="s">
        <v>25</v>
      </c>
      <c r="H221" s="5" t="s">
        <v>42</v>
      </c>
      <c r="I221" s="5" t="s">
        <v>43</v>
      </c>
      <c r="J221" s="5"/>
      <c r="K221" s="5" t="s">
        <v>178</v>
      </c>
      <c r="L221" s="5" t="s">
        <v>179</v>
      </c>
      <c r="M221" s="5">
        <v>2023</v>
      </c>
      <c r="N221" s="5">
        <v>10</v>
      </c>
      <c r="O221" s="5" t="s">
        <v>46</v>
      </c>
      <c r="P221" s="9" t="s">
        <v>543</v>
      </c>
      <c r="Q221" s="10">
        <f>P221/12</f>
        <v>4</v>
      </c>
      <c r="R221" s="10">
        <f>M221+Q221</f>
        <v>2027</v>
      </c>
      <c r="S221" s="10">
        <f>R221+Q221</f>
        <v>2031</v>
      </c>
      <c r="T221" s="5"/>
      <c r="U221" s="5"/>
      <c r="V221" s="5"/>
      <c r="W221" s="5"/>
      <c r="X221" s="5"/>
      <c r="Y221" s="5"/>
      <c r="Z221" s="5" t="s">
        <v>31</v>
      </c>
    </row>
    <row r="222" spans="1:26" x14ac:dyDescent="0.25">
      <c r="A222" s="4" t="str">
        <f>HYPERLINK("https://nddot-ixmultiasset.biprod.cloud/#/asset/inventory/nbibridges/576", "0066-040.370")</f>
        <v>0066-040.370</v>
      </c>
      <c r="B222" s="5" t="s">
        <v>127</v>
      </c>
      <c r="C222" s="5" t="s">
        <v>128</v>
      </c>
      <c r="D222" s="5" t="s">
        <v>96</v>
      </c>
      <c r="E222" s="5" t="s">
        <v>23</v>
      </c>
      <c r="F222" s="5" t="s">
        <v>129</v>
      </c>
      <c r="G222" s="5" t="s">
        <v>25</v>
      </c>
      <c r="H222" s="5" t="s">
        <v>42</v>
      </c>
      <c r="I222" s="5" t="s">
        <v>43</v>
      </c>
      <c r="J222" s="5"/>
      <c r="K222" s="5" t="s">
        <v>93</v>
      </c>
      <c r="L222" s="5" t="s">
        <v>94</v>
      </c>
      <c r="M222" s="5">
        <v>2023</v>
      </c>
      <c r="N222" s="5">
        <v>11</v>
      </c>
      <c r="O222" s="5" t="s">
        <v>46</v>
      </c>
      <c r="P222" s="9" t="s">
        <v>543</v>
      </c>
      <c r="Q222" s="10">
        <f>P222/12</f>
        <v>4</v>
      </c>
      <c r="R222" s="10">
        <f>M222+Q222</f>
        <v>2027</v>
      </c>
      <c r="S222" s="10">
        <f>R222+Q222</f>
        <v>2031</v>
      </c>
      <c r="T222" s="5"/>
      <c r="U222" s="5"/>
      <c r="V222" s="5"/>
      <c r="W222" s="5"/>
      <c r="X222" s="5"/>
      <c r="Y222" s="5"/>
      <c r="Z222" s="5" t="s">
        <v>31</v>
      </c>
    </row>
    <row r="223" spans="1:26" x14ac:dyDescent="0.25">
      <c r="A223" s="2" t="str">
        <f>HYPERLINK("https://nddot-ixmultiasset.biprod.cloud/#/asset/inventory/nbibridges/2220", "0005-164.282")</f>
        <v>0005-164.282</v>
      </c>
      <c r="B223" s="3" t="s">
        <v>302</v>
      </c>
      <c r="C223" s="3" t="s">
        <v>259</v>
      </c>
      <c r="D223" s="3" t="s">
        <v>51</v>
      </c>
      <c r="E223" s="3" t="s">
        <v>23</v>
      </c>
      <c r="F223" s="3" t="s">
        <v>78</v>
      </c>
      <c r="G223" s="3" t="s">
        <v>25</v>
      </c>
      <c r="H223" s="3" t="s">
        <v>42</v>
      </c>
      <c r="I223" s="3" t="s">
        <v>43</v>
      </c>
      <c r="J223" s="3"/>
      <c r="K223" s="3" t="s">
        <v>93</v>
      </c>
      <c r="L223" s="3" t="s">
        <v>94</v>
      </c>
      <c r="M223" s="7">
        <v>2023</v>
      </c>
      <c r="N223" s="7">
        <v>11</v>
      </c>
      <c r="O223" s="3" t="s">
        <v>46</v>
      </c>
      <c r="P223" s="9" t="s">
        <v>543</v>
      </c>
      <c r="Q223" s="10">
        <f>P223/12</f>
        <v>4</v>
      </c>
      <c r="R223" s="10">
        <f>M223+Q223</f>
        <v>2027</v>
      </c>
      <c r="S223" s="10">
        <f>R223+Q223</f>
        <v>2031</v>
      </c>
      <c r="T223" s="3"/>
      <c r="U223" s="3"/>
      <c r="V223" s="3"/>
      <c r="W223" s="3"/>
      <c r="X223" s="3"/>
      <c r="Y223" s="3"/>
      <c r="Z223" s="3" t="s">
        <v>31</v>
      </c>
    </row>
    <row r="224" spans="1:26" x14ac:dyDescent="0.25">
      <c r="A224" s="4" t="str">
        <f>HYPERLINK("https://nddot-ixmultiasset.biprod.cloud/#/asset/inventory/nbibridges/2441", "0043-020.924")</f>
        <v>0043-020.924</v>
      </c>
      <c r="B224" s="5" t="s">
        <v>320</v>
      </c>
      <c r="C224" s="5" t="s">
        <v>48</v>
      </c>
      <c r="D224" s="5" t="s">
        <v>321</v>
      </c>
      <c r="E224" s="5" t="s">
        <v>23</v>
      </c>
      <c r="F224" s="5" t="s">
        <v>78</v>
      </c>
      <c r="G224" s="5" t="s">
        <v>25</v>
      </c>
      <c r="H224" s="5" t="s">
        <v>42</v>
      </c>
      <c r="I224" s="5" t="s">
        <v>43</v>
      </c>
      <c r="J224" s="5"/>
      <c r="K224" s="5" t="s">
        <v>93</v>
      </c>
      <c r="L224" s="5" t="s">
        <v>94</v>
      </c>
      <c r="M224" s="5">
        <v>2023</v>
      </c>
      <c r="N224" s="5">
        <v>11</v>
      </c>
      <c r="O224" s="5" t="s">
        <v>46</v>
      </c>
      <c r="P224" s="9" t="s">
        <v>543</v>
      </c>
      <c r="Q224" s="10">
        <f>P224/12</f>
        <v>4</v>
      </c>
      <c r="R224" s="10">
        <f>M224+Q224</f>
        <v>2027</v>
      </c>
      <c r="S224" s="10">
        <f>R224+Q224</f>
        <v>2031</v>
      </c>
      <c r="T224" s="5"/>
      <c r="U224" s="5"/>
      <c r="V224" s="5"/>
      <c r="W224" s="5"/>
      <c r="X224" s="5"/>
      <c r="Y224" s="5"/>
      <c r="Z224" s="5" t="s">
        <v>31</v>
      </c>
    </row>
    <row r="225" spans="1:26" x14ac:dyDescent="0.25">
      <c r="A225" s="4" t="str">
        <f>HYPERLINK("https://nddot-ixmultiasset.biprod.cloud/#/asset/inventory/nbibridges/2773", "0043-020.370")</f>
        <v>0043-020.370</v>
      </c>
      <c r="B225" s="5" t="s">
        <v>354</v>
      </c>
      <c r="C225" s="5" t="s">
        <v>313</v>
      </c>
      <c r="D225" s="5" t="s">
        <v>321</v>
      </c>
      <c r="E225" s="5" t="s">
        <v>23</v>
      </c>
      <c r="F225" s="5" t="s">
        <v>78</v>
      </c>
      <c r="G225" s="5" t="s">
        <v>25</v>
      </c>
      <c r="H225" s="5" t="s">
        <v>42</v>
      </c>
      <c r="I225" s="5" t="s">
        <v>43</v>
      </c>
      <c r="J225" s="5"/>
      <c r="K225" s="5" t="s">
        <v>93</v>
      </c>
      <c r="L225" s="5" t="s">
        <v>94</v>
      </c>
      <c r="M225" s="5">
        <v>2023</v>
      </c>
      <c r="N225" s="5">
        <v>11</v>
      </c>
      <c r="O225" s="5" t="s">
        <v>46</v>
      </c>
      <c r="P225" s="9" t="s">
        <v>543</v>
      </c>
      <c r="Q225" s="10">
        <f>P225/12</f>
        <v>4</v>
      </c>
      <c r="R225" s="10">
        <f>M225+Q225</f>
        <v>2027</v>
      </c>
      <c r="S225" s="10">
        <f>R225+Q225</f>
        <v>2031</v>
      </c>
      <c r="T225" s="5"/>
      <c r="U225" s="5"/>
      <c r="V225" s="5"/>
      <c r="W225" s="5"/>
      <c r="X225" s="5"/>
      <c r="Y225" s="5"/>
      <c r="Z225" s="5" t="s">
        <v>31</v>
      </c>
    </row>
    <row r="226" spans="1:26" x14ac:dyDescent="0.25">
      <c r="A226" s="4" t="str">
        <f>HYPERLINK("https://nddot-ixmultiasset.biprod.cloud/#/asset/inventory/nbibridges/156", "0052-055.120")</f>
        <v>0052-055.120</v>
      </c>
      <c r="B226" s="5" t="s">
        <v>76</v>
      </c>
      <c r="C226" s="5" t="s">
        <v>77</v>
      </c>
      <c r="D226" s="5" t="s">
        <v>40</v>
      </c>
      <c r="E226" s="5" t="s">
        <v>23</v>
      </c>
      <c r="F226" s="5" t="s">
        <v>78</v>
      </c>
      <c r="G226" s="5" t="s">
        <v>25</v>
      </c>
      <c r="H226" s="5" t="s">
        <v>42</v>
      </c>
      <c r="I226" s="5" t="s">
        <v>43</v>
      </c>
      <c r="J226" s="5"/>
      <c r="K226" s="5" t="s">
        <v>36</v>
      </c>
      <c r="L226" s="5" t="s">
        <v>37</v>
      </c>
      <c r="M226" s="5">
        <v>2024</v>
      </c>
      <c r="N226" s="5">
        <v>10</v>
      </c>
      <c r="O226" s="5" t="s">
        <v>46</v>
      </c>
      <c r="P226" s="9" t="s">
        <v>543</v>
      </c>
      <c r="Q226" s="10">
        <f>P226/12</f>
        <v>4</v>
      </c>
      <c r="R226" s="10">
        <f>M226+Q226</f>
        <v>2028</v>
      </c>
      <c r="S226" s="10">
        <f>R226+Q226</f>
        <v>2032</v>
      </c>
      <c r="T226" s="5"/>
      <c r="U226" s="5"/>
      <c r="V226" s="5"/>
      <c r="W226" s="5"/>
      <c r="X226" s="5"/>
      <c r="Y226" s="5"/>
      <c r="Z226" s="5" t="s">
        <v>31</v>
      </c>
    </row>
    <row r="227" spans="1:26" x14ac:dyDescent="0.25">
      <c r="A227" s="2" t="str">
        <f>HYPERLINK("https://nddot-ixmultiasset.biprod.cloud/#/asset/inventory/nbibridges/314", "0005-052.513")</f>
        <v>0005-052.513</v>
      </c>
      <c r="B227" s="3" t="s">
        <v>85</v>
      </c>
      <c r="C227" s="3" t="s">
        <v>86</v>
      </c>
      <c r="D227" s="3" t="s">
        <v>51</v>
      </c>
      <c r="E227" s="3" t="s">
        <v>23</v>
      </c>
      <c r="F227" s="3" t="s">
        <v>52</v>
      </c>
      <c r="G227" s="3" t="s">
        <v>25</v>
      </c>
      <c r="H227" s="3" t="s">
        <v>42</v>
      </c>
      <c r="I227" s="3" t="s">
        <v>43</v>
      </c>
      <c r="J227" s="3"/>
      <c r="K227" s="3" t="s">
        <v>36</v>
      </c>
      <c r="L227" s="3" t="s">
        <v>37</v>
      </c>
      <c r="M227" s="7">
        <v>2024</v>
      </c>
      <c r="N227" s="7">
        <v>10</v>
      </c>
      <c r="O227" s="3" t="s">
        <v>46</v>
      </c>
      <c r="P227" s="9" t="s">
        <v>543</v>
      </c>
      <c r="Q227" s="10">
        <f>P227/12</f>
        <v>4</v>
      </c>
      <c r="R227" s="10">
        <f>M227+Q227</f>
        <v>2028</v>
      </c>
      <c r="S227" s="10">
        <f>R227+Q227</f>
        <v>2032</v>
      </c>
      <c r="T227" s="3"/>
      <c r="U227" s="3"/>
      <c r="V227" s="3"/>
      <c r="W227" s="3"/>
      <c r="X227" s="3"/>
      <c r="Y227" s="3"/>
      <c r="Z227" s="3" t="s">
        <v>31</v>
      </c>
    </row>
    <row r="228" spans="1:26" x14ac:dyDescent="0.25">
      <c r="A228" s="4" t="str">
        <f>HYPERLINK("https://nddot-ixmultiasset.biprod.cloud/#/asset/inventory/nbibridges/672", "0052-057.760")</f>
        <v>0052-057.760</v>
      </c>
      <c r="B228" s="5" t="s">
        <v>140</v>
      </c>
      <c r="C228" s="5" t="s">
        <v>141</v>
      </c>
      <c r="D228" s="5" t="s">
        <v>40</v>
      </c>
      <c r="E228" s="5" t="s">
        <v>23</v>
      </c>
      <c r="F228" s="5" t="s">
        <v>78</v>
      </c>
      <c r="G228" s="5" t="s">
        <v>25</v>
      </c>
      <c r="H228" s="5" t="s">
        <v>42</v>
      </c>
      <c r="I228" s="5" t="s">
        <v>43</v>
      </c>
      <c r="J228" s="5"/>
      <c r="K228" s="5" t="s">
        <v>36</v>
      </c>
      <c r="L228" s="5" t="s">
        <v>37</v>
      </c>
      <c r="M228" s="5">
        <v>2024</v>
      </c>
      <c r="N228" s="5">
        <v>10</v>
      </c>
      <c r="O228" s="5" t="s">
        <v>46</v>
      </c>
      <c r="P228" s="9" t="s">
        <v>543</v>
      </c>
      <c r="Q228" s="10">
        <f>P228/12</f>
        <v>4</v>
      </c>
      <c r="R228" s="10">
        <f>M228+Q228</f>
        <v>2028</v>
      </c>
      <c r="S228" s="10">
        <f>R228+Q228</f>
        <v>2032</v>
      </c>
      <c r="T228" s="5"/>
      <c r="U228" s="5"/>
      <c r="V228" s="5"/>
      <c r="W228" s="5"/>
      <c r="X228" s="5"/>
      <c r="Y228" s="5"/>
      <c r="Z228" s="5" t="s">
        <v>31</v>
      </c>
    </row>
    <row r="229" spans="1:26" x14ac:dyDescent="0.25">
      <c r="A229" s="4" t="str">
        <f>HYPERLINK("https://nddot-ixmultiasset.biprod.cloud/#/asset/inventory/nbibridges/924", "0005-053.221")</f>
        <v>0005-053.221</v>
      </c>
      <c r="B229" s="5" t="s">
        <v>158</v>
      </c>
      <c r="C229" s="5" t="s">
        <v>86</v>
      </c>
      <c r="D229" s="5" t="s">
        <v>51</v>
      </c>
      <c r="E229" s="5" t="s">
        <v>23</v>
      </c>
      <c r="F229" s="5" t="s">
        <v>52</v>
      </c>
      <c r="G229" s="5" t="s">
        <v>25</v>
      </c>
      <c r="H229" s="5" t="s">
        <v>42</v>
      </c>
      <c r="I229" s="5" t="s">
        <v>43</v>
      </c>
      <c r="J229" s="5"/>
      <c r="K229" s="5" t="s">
        <v>36</v>
      </c>
      <c r="L229" s="5" t="s">
        <v>37</v>
      </c>
      <c r="M229" s="5">
        <v>2024</v>
      </c>
      <c r="N229" s="5">
        <v>10</v>
      </c>
      <c r="O229" s="5" t="s">
        <v>46</v>
      </c>
      <c r="P229" s="9" t="s">
        <v>543</v>
      </c>
      <c r="Q229" s="10">
        <f>P229/12</f>
        <v>4</v>
      </c>
      <c r="R229" s="10">
        <f>M229+Q229</f>
        <v>2028</v>
      </c>
      <c r="S229" s="10">
        <f>R229+Q229</f>
        <v>2032</v>
      </c>
      <c r="T229" s="5"/>
      <c r="U229" s="5"/>
      <c r="V229" s="5"/>
      <c r="W229" s="5"/>
      <c r="X229" s="5"/>
      <c r="Y229" s="5"/>
      <c r="Z229" s="5" t="s">
        <v>31</v>
      </c>
    </row>
    <row r="230" spans="1:26" x14ac:dyDescent="0.25">
      <c r="A230" s="2" t="str">
        <f>HYPERLINK("https://nddot-ixmultiasset.biprod.cloud/#/asset/inventory/nbibridges/971", "0005-053.250")</f>
        <v>0005-053.250</v>
      </c>
      <c r="B230" s="3" t="s">
        <v>163</v>
      </c>
      <c r="C230" s="3" t="s">
        <v>86</v>
      </c>
      <c r="D230" s="3" t="s">
        <v>51</v>
      </c>
      <c r="E230" s="3" t="s">
        <v>23</v>
      </c>
      <c r="F230" s="3" t="s">
        <v>52</v>
      </c>
      <c r="G230" s="3" t="s">
        <v>25</v>
      </c>
      <c r="H230" s="3" t="s">
        <v>42</v>
      </c>
      <c r="I230" s="3" t="s">
        <v>43</v>
      </c>
      <c r="J230" s="3"/>
      <c r="K230" s="3" t="s">
        <v>36</v>
      </c>
      <c r="L230" s="3" t="s">
        <v>37</v>
      </c>
      <c r="M230" s="7">
        <v>2024</v>
      </c>
      <c r="N230" s="7">
        <v>10</v>
      </c>
      <c r="O230" s="3" t="s">
        <v>46</v>
      </c>
      <c r="P230" s="9" t="s">
        <v>543</v>
      </c>
      <c r="Q230" s="10">
        <f>P230/12</f>
        <v>4</v>
      </c>
      <c r="R230" s="10">
        <f>M230+Q230</f>
        <v>2028</v>
      </c>
      <c r="S230" s="10">
        <f>R230+Q230</f>
        <v>2032</v>
      </c>
      <c r="T230" s="3"/>
      <c r="U230" s="3"/>
      <c r="V230" s="3"/>
      <c r="W230" s="3"/>
      <c r="X230" s="3"/>
      <c r="Y230" s="3"/>
      <c r="Z230" s="3" t="s">
        <v>31</v>
      </c>
    </row>
    <row r="231" spans="1:26" x14ac:dyDescent="0.25">
      <c r="A231" s="4" t="str">
        <f>HYPERLINK("https://nddot-ixmultiasset.biprod.cloud/#/asset/inventory/nbibridges/1311", "0005-057.511")</f>
        <v>0005-057.511</v>
      </c>
      <c r="B231" s="5" t="s">
        <v>214</v>
      </c>
      <c r="C231" s="5" t="s">
        <v>48</v>
      </c>
      <c r="D231" s="5" t="s">
        <v>51</v>
      </c>
      <c r="E231" s="5" t="s">
        <v>23</v>
      </c>
      <c r="F231" s="5" t="s">
        <v>52</v>
      </c>
      <c r="G231" s="5" t="s">
        <v>25</v>
      </c>
      <c r="H231" s="5" t="s">
        <v>42</v>
      </c>
      <c r="I231" s="5" t="s">
        <v>43</v>
      </c>
      <c r="J231" s="5"/>
      <c r="K231" s="5" t="s">
        <v>36</v>
      </c>
      <c r="L231" s="5" t="s">
        <v>37</v>
      </c>
      <c r="M231" s="5">
        <v>2024</v>
      </c>
      <c r="N231" s="5">
        <v>10</v>
      </c>
      <c r="O231" s="5" t="s">
        <v>46</v>
      </c>
      <c r="P231" s="9" t="s">
        <v>543</v>
      </c>
      <c r="Q231" s="10">
        <f>P231/12</f>
        <v>4</v>
      </c>
      <c r="R231" s="10">
        <f>M231+Q231</f>
        <v>2028</v>
      </c>
      <c r="S231" s="10">
        <f>R231+Q231</f>
        <v>2032</v>
      </c>
      <c r="T231" s="5"/>
      <c r="U231" s="5"/>
      <c r="V231" s="5"/>
      <c r="W231" s="5"/>
      <c r="X231" s="5"/>
      <c r="Y231" s="5"/>
      <c r="Z231" s="5" t="s">
        <v>31</v>
      </c>
    </row>
    <row r="232" spans="1:26" x14ac:dyDescent="0.25">
      <c r="A232" s="2" t="str">
        <f>HYPERLINK("https://nddot-ixmultiasset.biprod.cloud/#/asset/inventory/nbibridges/1636", "0005-057.540")</f>
        <v>0005-057.540</v>
      </c>
      <c r="B232" s="3" t="s">
        <v>240</v>
      </c>
      <c r="C232" s="3" t="s">
        <v>48</v>
      </c>
      <c r="D232" s="3" t="s">
        <v>51</v>
      </c>
      <c r="E232" s="3" t="s">
        <v>23</v>
      </c>
      <c r="F232" s="3" t="s">
        <v>52</v>
      </c>
      <c r="G232" s="3" t="s">
        <v>25</v>
      </c>
      <c r="H232" s="3" t="s">
        <v>42</v>
      </c>
      <c r="I232" s="3" t="s">
        <v>43</v>
      </c>
      <c r="J232" s="3"/>
      <c r="K232" s="3" t="s">
        <v>36</v>
      </c>
      <c r="L232" s="3" t="s">
        <v>37</v>
      </c>
      <c r="M232" s="7">
        <v>2024</v>
      </c>
      <c r="N232" s="7">
        <v>10</v>
      </c>
      <c r="O232" s="3" t="s">
        <v>46</v>
      </c>
      <c r="P232" s="9" t="s">
        <v>543</v>
      </c>
      <c r="Q232" s="10">
        <f>P232/12</f>
        <v>4</v>
      </c>
      <c r="R232" s="10">
        <f>M232+Q232</f>
        <v>2028</v>
      </c>
      <c r="S232" s="10">
        <f>R232+Q232</f>
        <v>2032</v>
      </c>
      <c r="T232" s="3"/>
      <c r="U232" s="3"/>
      <c r="V232" s="3"/>
      <c r="W232" s="3"/>
      <c r="X232" s="3"/>
      <c r="Y232" s="3"/>
      <c r="Z232" s="3" t="s">
        <v>31</v>
      </c>
    </row>
    <row r="233" spans="1:26" x14ac:dyDescent="0.25">
      <c r="A233" s="4" t="str">
        <f>HYPERLINK("https://nddot-ixmultiasset.biprod.cloud/#/asset/inventory/nbibridges/2362", "0002-036.351")</f>
        <v>0002-036.351</v>
      </c>
      <c r="B233" s="5" t="s">
        <v>316</v>
      </c>
      <c r="C233" s="5" t="s">
        <v>48</v>
      </c>
      <c r="D233" s="5" t="s">
        <v>22</v>
      </c>
      <c r="E233" s="5" t="s">
        <v>23</v>
      </c>
      <c r="F233" s="5" t="s">
        <v>82</v>
      </c>
      <c r="G233" s="5" t="s">
        <v>25</v>
      </c>
      <c r="H233" s="5" t="s">
        <v>42</v>
      </c>
      <c r="I233" s="5" t="s">
        <v>43</v>
      </c>
      <c r="J233" s="5"/>
      <c r="K233" s="5" t="s">
        <v>36</v>
      </c>
      <c r="L233" s="5" t="s">
        <v>37</v>
      </c>
      <c r="M233" s="5">
        <v>2024</v>
      </c>
      <c r="N233" s="5">
        <v>10</v>
      </c>
      <c r="O233" s="5" t="s">
        <v>46</v>
      </c>
      <c r="P233" s="9" t="s">
        <v>543</v>
      </c>
      <c r="Q233" s="10">
        <f>P233/12</f>
        <v>4</v>
      </c>
      <c r="R233" s="10">
        <f>M233+Q233</f>
        <v>2028</v>
      </c>
      <c r="S233" s="10">
        <f>R233+Q233</f>
        <v>2032</v>
      </c>
      <c r="T233" s="5"/>
      <c r="U233" s="5"/>
      <c r="V233" s="5"/>
      <c r="W233" s="5"/>
      <c r="X233" s="5"/>
      <c r="Y233" s="5"/>
      <c r="Z233" s="5" t="s">
        <v>31</v>
      </c>
    </row>
    <row r="234" spans="1:26" x14ac:dyDescent="0.25">
      <c r="A234" s="2" t="str">
        <f>HYPERLINK("https://nddot-ixmultiasset.biprod.cloud/#/asset/inventory/nbibridges/2460", "0050-064.853")</f>
        <v>0050-064.853</v>
      </c>
      <c r="B234" s="3" t="s">
        <v>322</v>
      </c>
      <c r="C234" s="3" t="s">
        <v>48</v>
      </c>
      <c r="D234" s="3" t="s">
        <v>154</v>
      </c>
      <c r="E234" s="3" t="s">
        <v>23</v>
      </c>
      <c r="F234" s="3" t="s">
        <v>216</v>
      </c>
      <c r="G234" s="3" t="s">
        <v>25</v>
      </c>
      <c r="H234" s="3" t="s">
        <v>42</v>
      </c>
      <c r="I234" s="3" t="s">
        <v>43</v>
      </c>
      <c r="J234" s="3"/>
      <c r="K234" s="3" t="s">
        <v>36</v>
      </c>
      <c r="L234" s="3" t="s">
        <v>37</v>
      </c>
      <c r="M234" s="7">
        <v>2024</v>
      </c>
      <c r="N234" s="7">
        <v>10</v>
      </c>
      <c r="O234" s="3" t="s">
        <v>46</v>
      </c>
      <c r="P234" s="9" t="s">
        <v>543</v>
      </c>
      <c r="Q234" s="10">
        <f>P234/12</f>
        <v>4</v>
      </c>
      <c r="R234" s="10">
        <f>M234+Q234</f>
        <v>2028</v>
      </c>
      <c r="S234" s="10">
        <f>R234+Q234</f>
        <v>2032</v>
      </c>
      <c r="T234" s="3"/>
      <c r="U234" s="3"/>
      <c r="V234" s="3"/>
      <c r="W234" s="3"/>
      <c r="X234" s="3"/>
      <c r="Y234" s="3"/>
      <c r="Z234" s="3" t="s">
        <v>31</v>
      </c>
    </row>
    <row r="235" spans="1:26" x14ac:dyDescent="0.25">
      <c r="A235" s="4" t="str">
        <f>HYPERLINK("https://nddot-ixmultiasset.biprod.cloud/#/asset/inventory/nbibridges/2629", "0005-041.757")</f>
        <v>0005-041.757</v>
      </c>
      <c r="B235" s="5" t="s">
        <v>340</v>
      </c>
      <c r="C235" s="5" t="s">
        <v>48</v>
      </c>
      <c r="D235" s="5" t="s">
        <v>51</v>
      </c>
      <c r="E235" s="5" t="s">
        <v>23</v>
      </c>
      <c r="F235" s="5" t="s">
        <v>275</v>
      </c>
      <c r="G235" s="5" t="s">
        <v>25</v>
      </c>
      <c r="H235" s="5" t="s">
        <v>42</v>
      </c>
      <c r="I235" s="5" t="s">
        <v>43</v>
      </c>
      <c r="J235" s="5"/>
      <c r="K235" s="5" t="s">
        <v>36</v>
      </c>
      <c r="L235" s="5" t="s">
        <v>37</v>
      </c>
      <c r="M235" s="5">
        <v>2024</v>
      </c>
      <c r="N235" s="5">
        <v>10</v>
      </c>
      <c r="O235" s="5" t="s">
        <v>46</v>
      </c>
      <c r="P235" s="9" t="s">
        <v>543</v>
      </c>
      <c r="Q235" s="10">
        <f>P235/12</f>
        <v>4</v>
      </c>
      <c r="R235" s="10">
        <f>M235+Q235</f>
        <v>2028</v>
      </c>
      <c r="S235" s="10">
        <f>R235+Q235</f>
        <v>2032</v>
      </c>
      <c r="T235" s="5"/>
      <c r="U235" s="5"/>
      <c r="V235" s="5"/>
      <c r="W235" s="5"/>
      <c r="X235" s="5"/>
      <c r="Y235" s="5"/>
      <c r="Z235" s="5" t="s">
        <v>31</v>
      </c>
    </row>
    <row r="236" spans="1:26" x14ac:dyDescent="0.25">
      <c r="A236" s="2" t="str">
        <f>HYPERLINK("https://nddot-ixmultiasset.biprod.cloud/#/asset/inventory/nbibridges/2805", "0002-044.760")</f>
        <v>0002-044.760</v>
      </c>
      <c r="B236" s="3" t="s">
        <v>355</v>
      </c>
      <c r="C236" s="3" t="s">
        <v>48</v>
      </c>
      <c r="D236" s="3" t="s">
        <v>22</v>
      </c>
      <c r="E236" s="3" t="s">
        <v>23</v>
      </c>
      <c r="F236" s="3" t="s">
        <v>82</v>
      </c>
      <c r="G236" s="3" t="s">
        <v>25</v>
      </c>
      <c r="H236" s="3" t="s">
        <v>42</v>
      </c>
      <c r="I236" s="3" t="s">
        <v>43</v>
      </c>
      <c r="J236" s="3"/>
      <c r="K236" s="3" t="s">
        <v>36</v>
      </c>
      <c r="L236" s="3" t="s">
        <v>37</v>
      </c>
      <c r="M236" s="7">
        <v>2024</v>
      </c>
      <c r="N236" s="7">
        <v>10</v>
      </c>
      <c r="O236" s="3" t="s">
        <v>46</v>
      </c>
      <c r="P236" s="9" t="s">
        <v>543</v>
      </c>
      <c r="Q236" s="10">
        <f>P236/12</f>
        <v>4</v>
      </c>
      <c r="R236" s="10">
        <f>M236+Q236</f>
        <v>2028</v>
      </c>
      <c r="S236" s="10">
        <f>R236+Q236</f>
        <v>2032</v>
      </c>
      <c r="T236" s="3"/>
      <c r="U236" s="3"/>
      <c r="V236" s="3"/>
      <c r="W236" s="3"/>
      <c r="X236" s="3"/>
      <c r="Y236" s="3"/>
      <c r="Z236" s="3" t="s">
        <v>31</v>
      </c>
    </row>
    <row r="237" spans="1:26" x14ac:dyDescent="0.25">
      <c r="A237" s="2" t="str">
        <f>HYPERLINK("https://nddot-ixmultiasset.biprod.cloud/#/asset/inventory/nbibridges/3056", "0005-044.320")</f>
        <v>0005-044.320</v>
      </c>
      <c r="B237" s="3" t="s">
        <v>364</v>
      </c>
      <c r="C237" s="3" t="s">
        <v>48</v>
      </c>
      <c r="D237" s="3" t="s">
        <v>51</v>
      </c>
      <c r="E237" s="3" t="s">
        <v>23</v>
      </c>
      <c r="F237" s="3" t="s">
        <v>275</v>
      </c>
      <c r="G237" s="3" t="s">
        <v>25</v>
      </c>
      <c r="H237" s="3" t="s">
        <v>42</v>
      </c>
      <c r="I237" s="3" t="s">
        <v>43</v>
      </c>
      <c r="J237" s="3"/>
      <c r="K237" s="3" t="s">
        <v>36</v>
      </c>
      <c r="L237" s="3" t="s">
        <v>37</v>
      </c>
      <c r="M237" s="7">
        <v>2024</v>
      </c>
      <c r="N237" s="7">
        <v>10</v>
      </c>
      <c r="O237" s="3" t="s">
        <v>46</v>
      </c>
      <c r="P237" s="9" t="s">
        <v>543</v>
      </c>
      <c r="Q237" s="10">
        <f>P237/12</f>
        <v>4</v>
      </c>
      <c r="R237" s="10">
        <f>M237+Q237</f>
        <v>2028</v>
      </c>
      <c r="S237" s="10">
        <f>R237+Q237</f>
        <v>2032</v>
      </c>
      <c r="T237" s="3"/>
      <c r="U237" s="3"/>
      <c r="V237" s="3"/>
      <c r="W237" s="3"/>
      <c r="X237" s="3"/>
      <c r="Y237" s="3"/>
      <c r="Z237" s="3" t="s">
        <v>31</v>
      </c>
    </row>
    <row r="238" spans="1:26" x14ac:dyDescent="0.25">
      <c r="A238" s="2" t="str">
        <f>HYPERLINK("https://nddot-ixmultiasset.biprod.cloud/#/asset/inventory/nbibridges/3296", "0005-048.241")</f>
        <v>0005-048.241</v>
      </c>
      <c r="B238" s="3" t="s">
        <v>387</v>
      </c>
      <c r="C238" s="3" t="s">
        <v>48</v>
      </c>
      <c r="D238" s="3" t="s">
        <v>51</v>
      </c>
      <c r="E238" s="3" t="s">
        <v>23</v>
      </c>
      <c r="F238" s="3" t="s">
        <v>275</v>
      </c>
      <c r="G238" s="3" t="s">
        <v>25</v>
      </c>
      <c r="H238" s="3" t="s">
        <v>42</v>
      </c>
      <c r="I238" s="3" t="s">
        <v>43</v>
      </c>
      <c r="J238" s="3"/>
      <c r="K238" s="3" t="s">
        <v>36</v>
      </c>
      <c r="L238" s="3" t="s">
        <v>37</v>
      </c>
      <c r="M238" s="7">
        <v>2024</v>
      </c>
      <c r="N238" s="7">
        <v>10</v>
      </c>
      <c r="O238" s="3" t="s">
        <v>46</v>
      </c>
      <c r="P238" s="9" t="s">
        <v>543</v>
      </c>
      <c r="Q238" s="10">
        <f>P238/12</f>
        <v>4</v>
      </c>
      <c r="R238" s="10">
        <f>M238+Q238</f>
        <v>2028</v>
      </c>
      <c r="S238" s="10">
        <f>R238+Q238</f>
        <v>2032</v>
      </c>
      <c r="T238" s="3"/>
      <c r="U238" s="3"/>
      <c r="V238" s="3"/>
      <c r="W238" s="3"/>
      <c r="X238" s="3"/>
      <c r="Y238" s="3"/>
      <c r="Z238" s="3" t="s">
        <v>31</v>
      </c>
    </row>
    <row r="239" spans="1:26" x14ac:dyDescent="0.25">
      <c r="A239" s="2" t="str">
        <f>HYPERLINK("https://nddot-ixmultiasset.biprod.cloud/#/asset/inventory/nbibridges/3618", "0050-076.781")</f>
        <v>0050-076.781</v>
      </c>
      <c r="B239" s="3" t="s">
        <v>407</v>
      </c>
      <c r="C239" s="3" t="s">
        <v>48</v>
      </c>
      <c r="D239" s="3" t="s">
        <v>154</v>
      </c>
      <c r="E239" s="3" t="s">
        <v>23</v>
      </c>
      <c r="F239" s="3" t="s">
        <v>408</v>
      </c>
      <c r="G239" s="3" t="s">
        <v>25</v>
      </c>
      <c r="H239" s="3" t="s">
        <v>42</v>
      </c>
      <c r="I239" s="3" t="s">
        <v>43</v>
      </c>
      <c r="J239" s="3"/>
      <c r="K239" s="3" t="s">
        <v>36</v>
      </c>
      <c r="L239" s="3" t="s">
        <v>37</v>
      </c>
      <c r="M239" s="7">
        <v>2024</v>
      </c>
      <c r="N239" s="7">
        <v>10</v>
      </c>
      <c r="O239" s="3" t="s">
        <v>46</v>
      </c>
      <c r="P239" s="9" t="s">
        <v>543</v>
      </c>
      <c r="Q239" s="10">
        <f>P239/12</f>
        <v>4</v>
      </c>
      <c r="R239" s="10">
        <f>M239+Q239</f>
        <v>2028</v>
      </c>
      <c r="S239" s="10">
        <f>R239+Q239</f>
        <v>2032</v>
      </c>
      <c r="T239" s="3"/>
      <c r="U239" s="3"/>
      <c r="V239" s="3"/>
      <c r="W239" s="3"/>
      <c r="X239" s="3"/>
      <c r="Y239" s="3"/>
      <c r="Z239" s="3" t="s">
        <v>31</v>
      </c>
    </row>
    <row r="240" spans="1:26" x14ac:dyDescent="0.25">
      <c r="A240" s="2" t="str">
        <f>HYPERLINK("https://nddot-ixmultiasset.biprod.cloud/#/asset/inventory/nbibridges/3828", "0052-076.988")</f>
        <v>0052-076.988</v>
      </c>
      <c r="B240" s="3" t="s">
        <v>438</v>
      </c>
      <c r="C240" s="3" t="s">
        <v>439</v>
      </c>
      <c r="D240" s="3" t="s">
        <v>40</v>
      </c>
      <c r="E240" s="3" t="s">
        <v>23</v>
      </c>
      <c r="F240" s="3" t="s">
        <v>440</v>
      </c>
      <c r="G240" s="3" t="s">
        <v>25</v>
      </c>
      <c r="H240" s="3" t="s">
        <v>42</v>
      </c>
      <c r="I240" s="3" t="s">
        <v>43</v>
      </c>
      <c r="J240" s="3"/>
      <c r="K240" s="3" t="s">
        <v>36</v>
      </c>
      <c r="L240" s="3" t="s">
        <v>37</v>
      </c>
      <c r="M240" s="7">
        <v>2024</v>
      </c>
      <c r="N240" s="7">
        <v>10</v>
      </c>
      <c r="O240" s="3" t="s">
        <v>46</v>
      </c>
      <c r="P240" s="9" t="s">
        <v>543</v>
      </c>
      <c r="Q240" s="10">
        <f>P240/12</f>
        <v>4</v>
      </c>
      <c r="R240" s="10">
        <f>M240+Q240</f>
        <v>2028</v>
      </c>
      <c r="S240" s="10">
        <f>R240+Q240</f>
        <v>2032</v>
      </c>
      <c r="T240" s="3"/>
      <c r="U240" s="3"/>
      <c r="V240" s="3"/>
      <c r="W240" s="3"/>
      <c r="X240" s="3"/>
      <c r="Y240" s="3"/>
      <c r="Z240" s="3" t="s">
        <v>31</v>
      </c>
    </row>
    <row r="241" spans="1:26" x14ac:dyDescent="0.25">
      <c r="A241" s="4" t="str">
        <f>HYPERLINK("https://nddot-ixmultiasset.biprod.cloud/#/asset/inventory/nbibridges/4232", "0052-032.535")</f>
        <v>0052-032.535</v>
      </c>
      <c r="B241" s="5" t="s">
        <v>481</v>
      </c>
      <c r="C241" s="5" t="s">
        <v>482</v>
      </c>
      <c r="D241" s="5" t="s">
        <v>466</v>
      </c>
      <c r="E241" s="5" t="s">
        <v>23</v>
      </c>
      <c r="F241" s="5" t="s">
        <v>155</v>
      </c>
      <c r="G241" s="5" t="s">
        <v>25</v>
      </c>
      <c r="H241" s="5" t="s">
        <v>42</v>
      </c>
      <c r="I241" s="5" t="s">
        <v>43</v>
      </c>
      <c r="J241" s="5"/>
      <c r="K241" s="5" t="s">
        <v>36</v>
      </c>
      <c r="L241" s="5" t="s">
        <v>37</v>
      </c>
      <c r="M241" s="5">
        <v>2024</v>
      </c>
      <c r="N241" s="5">
        <v>10</v>
      </c>
      <c r="O241" s="5" t="s">
        <v>46</v>
      </c>
      <c r="P241" s="9" t="s">
        <v>543</v>
      </c>
      <c r="Q241" s="10">
        <f>P241/12</f>
        <v>4</v>
      </c>
      <c r="R241" s="10">
        <f>M241+Q241</f>
        <v>2028</v>
      </c>
      <c r="S241" s="10">
        <f>R241+Q241</f>
        <v>2032</v>
      </c>
      <c r="T241" s="5"/>
      <c r="U241" s="5"/>
      <c r="V241" s="5"/>
      <c r="W241" s="5"/>
      <c r="X241" s="5"/>
      <c r="Y241" s="5"/>
      <c r="Z241" s="5" t="s">
        <v>31</v>
      </c>
    </row>
    <row r="242" spans="1:26" x14ac:dyDescent="0.25">
      <c r="A242" s="2" t="str">
        <f>HYPERLINK("https://nddot-ixmultiasset.biprod.cloud/#/asset/inventory/nbibridges/271", "0005-177.310")</f>
        <v>0005-177.310</v>
      </c>
      <c r="B242" s="3" t="s">
        <v>79</v>
      </c>
      <c r="C242" s="3" t="s">
        <v>80</v>
      </c>
      <c r="D242" s="3" t="s">
        <v>81</v>
      </c>
      <c r="E242" s="3" t="s">
        <v>23</v>
      </c>
      <c r="F242" s="3" t="s">
        <v>82</v>
      </c>
      <c r="G242" s="3" t="s">
        <v>25</v>
      </c>
      <c r="H242" s="3" t="s">
        <v>42</v>
      </c>
      <c r="I242" s="3" t="s">
        <v>43</v>
      </c>
      <c r="J242" s="3"/>
      <c r="K242" s="3" t="s">
        <v>74</v>
      </c>
      <c r="L242" s="3" t="s">
        <v>75</v>
      </c>
      <c r="M242" s="7">
        <v>2024</v>
      </c>
      <c r="N242" s="7">
        <v>11</v>
      </c>
      <c r="O242" s="3" t="s">
        <v>46</v>
      </c>
      <c r="P242" s="9" t="s">
        <v>543</v>
      </c>
      <c r="Q242" s="10">
        <f>P242/12</f>
        <v>4</v>
      </c>
      <c r="R242" s="10">
        <f>M242+Q242</f>
        <v>2028</v>
      </c>
      <c r="S242" s="10">
        <f>R242+Q242</f>
        <v>2032</v>
      </c>
      <c r="T242" s="3"/>
      <c r="U242" s="3"/>
      <c r="V242" s="3"/>
      <c r="W242" s="3"/>
      <c r="X242" s="3"/>
      <c r="Y242" s="3"/>
      <c r="Z242" s="3" t="s">
        <v>31</v>
      </c>
    </row>
    <row r="243" spans="1:26" x14ac:dyDescent="0.25">
      <c r="A243" s="4" t="str">
        <f>HYPERLINK("https://nddot-ixmultiasset.biprod.cloud/#/asset/inventory/nbibridges/443", "0005-178.311")</f>
        <v>0005-178.311</v>
      </c>
      <c r="B243" s="5" t="s">
        <v>117</v>
      </c>
      <c r="C243" s="5" t="s">
        <v>118</v>
      </c>
      <c r="D243" s="5" t="s">
        <v>81</v>
      </c>
      <c r="E243" s="5" t="s">
        <v>23</v>
      </c>
      <c r="F243" s="5" t="s">
        <v>82</v>
      </c>
      <c r="G243" s="5" t="s">
        <v>25</v>
      </c>
      <c r="H243" s="5" t="s">
        <v>42</v>
      </c>
      <c r="I243" s="5" t="s">
        <v>43</v>
      </c>
      <c r="J243" s="5"/>
      <c r="K243" s="5" t="s">
        <v>74</v>
      </c>
      <c r="L243" s="5" t="s">
        <v>75</v>
      </c>
      <c r="M243" s="5">
        <v>2024</v>
      </c>
      <c r="N243" s="5">
        <v>11</v>
      </c>
      <c r="O243" s="5" t="s">
        <v>46</v>
      </c>
      <c r="P243" s="9" t="s">
        <v>543</v>
      </c>
      <c r="Q243" s="10">
        <f>P243/12</f>
        <v>4</v>
      </c>
      <c r="R243" s="10">
        <f>M243+Q243</f>
        <v>2028</v>
      </c>
      <c r="S243" s="10">
        <f>R243+Q243</f>
        <v>2032</v>
      </c>
      <c r="T243" s="5"/>
      <c r="U243" s="5"/>
      <c r="V243" s="5"/>
      <c r="W243" s="5"/>
      <c r="X243" s="5"/>
      <c r="Y243" s="5"/>
      <c r="Z243" s="5" t="s">
        <v>31</v>
      </c>
    </row>
    <row r="244" spans="1:26" x14ac:dyDescent="0.25">
      <c r="A244" s="2" t="str">
        <f>HYPERLINK("https://nddot-ixmultiasset.biprod.cloud/#/asset/inventory/nbibridges/845", "0060-017.871")</f>
        <v>0060-017.871</v>
      </c>
      <c r="B244" s="3" t="s">
        <v>149</v>
      </c>
      <c r="C244" s="3" t="s">
        <v>150</v>
      </c>
      <c r="D244" s="3" t="s">
        <v>103</v>
      </c>
      <c r="E244" s="3" t="s">
        <v>23</v>
      </c>
      <c r="F244" s="3" t="s">
        <v>151</v>
      </c>
      <c r="G244" s="3" t="s">
        <v>25</v>
      </c>
      <c r="H244" s="3" t="s">
        <v>42</v>
      </c>
      <c r="I244" s="3" t="s">
        <v>43</v>
      </c>
      <c r="J244" s="3"/>
      <c r="K244" s="3" t="s">
        <v>74</v>
      </c>
      <c r="L244" s="3" t="s">
        <v>75</v>
      </c>
      <c r="M244" s="7">
        <v>2024</v>
      </c>
      <c r="N244" s="7">
        <v>11</v>
      </c>
      <c r="O244" s="3" t="s">
        <v>46</v>
      </c>
      <c r="P244" s="9" t="s">
        <v>543</v>
      </c>
      <c r="Q244" s="10">
        <f>P244/12</f>
        <v>4</v>
      </c>
      <c r="R244" s="10">
        <f>M244+Q244</f>
        <v>2028</v>
      </c>
      <c r="S244" s="10">
        <f>R244+Q244</f>
        <v>2032</v>
      </c>
      <c r="T244" s="3"/>
      <c r="U244" s="3"/>
      <c r="V244" s="3"/>
      <c r="W244" s="3"/>
      <c r="X244" s="3"/>
      <c r="Y244" s="3"/>
      <c r="Z244" s="3" t="s">
        <v>31</v>
      </c>
    </row>
    <row r="245" spans="1:26" x14ac:dyDescent="0.25">
      <c r="A245" s="4" t="str">
        <f>HYPERLINK("https://nddot-ixmultiasset.biprod.cloud/#/asset/inventory/nbibridges/1131", "0003-224.721")</f>
        <v>0003-224.721</v>
      </c>
      <c r="B245" s="5" t="s">
        <v>186</v>
      </c>
      <c r="C245" s="5" t="s">
        <v>187</v>
      </c>
      <c r="D245" s="5" t="s">
        <v>134</v>
      </c>
      <c r="E245" s="5" t="s">
        <v>23</v>
      </c>
      <c r="F245" s="5" t="s">
        <v>188</v>
      </c>
      <c r="G245" s="5" t="s">
        <v>25</v>
      </c>
      <c r="H245" s="5" t="s">
        <v>42</v>
      </c>
      <c r="I245" s="5" t="s">
        <v>43</v>
      </c>
      <c r="J245" s="5"/>
      <c r="K245" s="5" t="s">
        <v>74</v>
      </c>
      <c r="L245" s="5" t="s">
        <v>75</v>
      </c>
      <c r="M245" s="5">
        <v>2024</v>
      </c>
      <c r="N245" s="5">
        <v>11</v>
      </c>
      <c r="O245" s="5" t="s">
        <v>46</v>
      </c>
      <c r="P245" s="9" t="s">
        <v>543</v>
      </c>
      <c r="Q245" s="10">
        <f>P245/12</f>
        <v>4</v>
      </c>
      <c r="R245" s="10">
        <f>M245+Q245</f>
        <v>2028</v>
      </c>
      <c r="S245" s="10">
        <f>R245+Q245</f>
        <v>2032</v>
      </c>
      <c r="T245" s="5"/>
      <c r="U245" s="5"/>
      <c r="V245" s="5"/>
      <c r="W245" s="5"/>
      <c r="X245" s="5"/>
      <c r="Y245" s="5"/>
      <c r="Z245" s="5" t="s">
        <v>31</v>
      </c>
    </row>
    <row r="246" spans="1:26" x14ac:dyDescent="0.25">
      <c r="A246" s="4" t="str">
        <f>HYPERLINK("https://nddot-ixmultiasset.biprod.cloud/#/asset/inventory/nbibridges/1204", "0005-179.972")</f>
        <v>0005-179.972</v>
      </c>
      <c r="B246" s="5" t="s">
        <v>197</v>
      </c>
      <c r="C246" s="5" t="s">
        <v>147</v>
      </c>
      <c r="D246" s="5" t="s">
        <v>51</v>
      </c>
      <c r="E246" s="5" t="s">
        <v>23</v>
      </c>
      <c r="F246" s="5" t="s">
        <v>148</v>
      </c>
      <c r="G246" s="5" t="s">
        <v>25</v>
      </c>
      <c r="H246" s="5" t="s">
        <v>42</v>
      </c>
      <c r="I246" s="5" t="s">
        <v>43</v>
      </c>
      <c r="J246" s="5"/>
      <c r="K246" s="5" t="s">
        <v>74</v>
      </c>
      <c r="L246" s="5" t="s">
        <v>75</v>
      </c>
      <c r="M246" s="5">
        <v>2024</v>
      </c>
      <c r="N246" s="5">
        <v>11</v>
      </c>
      <c r="O246" s="5" t="s">
        <v>46</v>
      </c>
      <c r="P246" s="9" t="s">
        <v>543</v>
      </c>
      <c r="Q246" s="10">
        <f>P246/12</f>
        <v>4</v>
      </c>
      <c r="R246" s="10">
        <f>M246+Q246</f>
        <v>2028</v>
      </c>
      <c r="S246" s="10">
        <f>R246+Q246</f>
        <v>2032</v>
      </c>
      <c r="T246" s="5"/>
      <c r="U246" s="5"/>
      <c r="V246" s="5"/>
      <c r="W246" s="5"/>
      <c r="X246" s="5"/>
      <c r="Y246" s="5"/>
      <c r="Z246" s="5" t="s">
        <v>31</v>
      </c>
    </row>
    <row r="247" spans="1:26" x14ac:dyDescent="0.25">
      <c r="A247" s="2" t="str">
        <f>HYPERLINK("https://nddot-ixmultiasset.biprod.cloud/#/asset/inventory/nbibridges/1207", "0003-226.654")</f>
        <v>0003-226.654</v>
      </c>
      <c r="B247" s="3" t="s">
        <v>198</v>
      </c>
      <c r="C247" s="3" t="s">
        <v>199</v>
      </c>
      <c r="D247" s="3" t="s">
        <v>134</v>
      </c>
      <c r="E247" s="3" t="s">
        <v>23</v>
      </c>
      <c r="F247" s="3" t="s">
        <v>188</v>
      </c>
      <c r="G247" s="3" t="s">
        <v>25</v>
      </c>
      <c r="H247" s="3" t="s">
        <v>42</v>
      </c>
      <c r="I247" s="3" t="s">
        <v>43</v>
      </c>
      <c r="J247" s="3"/>
      <c r="K247" s="3" t="s">
        <v>74</v>
      </c>
      <c r="L247" s="3" t="s">
        <v>75</v>
      </c>
      <c r="M247" s="7">
        <v>2024</v>
      </c>
      <c r="N247" s="7">
        <v>11</v>
      </c>
      <c r="O247" s="3" t="s">
        <v>46</v>
      </c>
      <c r="P247" s="9" t="s">
        <v>543</v>
      </c>
      <c r="Q247" s="10">
        <f>P247/12</f>
        <v>4</v>
      </c>
      <c r="R247" s="10">
        <f>M247+Q247</f>
        <v>2028</v>
      </c>
      <c r="S247" s="10">
        <f>R247+Q247</f>
        <v>2032</v>
      </c>
      <c r="T247" s="3"/>
      <c r="U247" s="3"/>
      <c r="V247" s="3"/>
      <c r="W247" s="3"/>
      <c r="X247" s="3"/>
      <c r="Y247" s="3"/>
      <c r="Z247" s="3" t="s">
        <v>31</v>
      </c>
    </row>
    <row r="248" spans="1:26" x14ac:dyDescent="0.25">
      <c r="A248" s="4" t="str">
        <f>HYPERLINK("https://nddot-ixmultiasset.biprod.cloud/#/asset/inventory/nbibridges/1732", "0005-185.662")</f>
        <v>0005-185.662</v>
      </c>
      <c r="B248" s="5" t="s">
        <v>255</v>
      </c>
      <c r="C248" s="5" t="s">
        <v>48</v>
      </c>
      <c r="D248" s="5" t="s">
        <v>51</v>
      </c>
      <c r="E248" s="5" t="s">
        <v>23</v>
      </c>
      <c r="F248" s="5" t="s">
        <v>148</v>
      </c>
      <c r="G248" s="5" t="s">
        <v>25</v>
      </c>
      <c r="H248" s="5" t="s">
        <v>42</v>
      </c>
      <c r="I248" s="5" t="s">
        <v>43</v>
      </c>
      <c r="J248" s="5"/>
      <c r="K248" s="5" t="s">
        <v>74</v>
      </c>
      <c r="L248" s="5" t="s">
        <v>75</v>
      </c>
      <c r="M248" s="5">
        <v>2024</v>
      </c>
      <c r="N248" s="5">
        <v>11</v>
      </c>
      <c r="O248" s="5" t="s">
        <v>46</v>
      </c>
      <c r="P248" s="9" t="s">
        <v>543</v>
      </c>
      <c r="Q248" s="10">
        <f>P248/12</f>
        <v>4</v>
      </c>
      <c r="R248" s="10">
        <f>M248+Q248</f>
        <v>2028</v>
      </c>
      <c r="S248" s="10">
        <f>R248+Q248</f>
        <v>2032</v>
      </c>
      <c r="T248" s="5"/>
      <c r="U248" s="5"/>
      <c r="V248" s="5"/>
      <c r="W248" s="5"/>
      <c r="X248" s="5"/>
      <c r="Y248" s="5"/>
      <c r="Z248" s="5" t="s">
        <v>31</v>
      </c>
    </row>
    <row r="249" spans="1:26" x14ac:dyDescent="0.25">
      <c r="A249" s="4" t="str">
        <f>HYPERLINK("https://nddot-ixmultiasset.biprod.cloud/#/asset/inventory/nbibridges/2113", "0060-000.488")</f>
        <v>0060-000.488</v>
      </c>
      <c r="B249" s="5" t="s">
        <v>291</v>
      </c>
      <c r="C249" s="5" t="s">
        <v>48</v>
      </c>
      <c r="D249" s="5" t="s">
        <v>103</v>
      </c>
      <c r="E249" s="5" t="s">
        <v>23</v>
      </c>
      <c r="F249" s="5" t="s">
        <v>166</v>
      </c>
      <c r="G249" s="5" t="s">
        <v>25</v>
      </c>
      <c r="H249" s="5" t="s">
        <v>42</v>
      </c>
      <c r="I249" s="5" t="s">
        <v>43</v>
      </c>
      <c r="J249" s="5"/>
      <c r="K249" s="5" t="s">
        <v>74</v>
      </c>
      <c r="L249" s="5" t="s">
        <v>75</v>
      </c>
      <c r="M249" s="5">
        <v>2024</v>
      </c>
      <c r="N249" s="5">
        <v>11</v>
      </c>
      <c r="O249" s="5" t="s">
        <v>46</v>
      </c>
      <c r="P249" s="9" t="s">
        <v>543</v>
      </c>
      <c r="Q249" s="10">
        <f>P249/12</f>
        <v>4</v>
      </c>
      <c r="R249" s="10">
        <f>M249+Q249</f>
        <v>2028</v>
      </c>
      <c r="S249" s="10">
        <f>R249+Q249</f>
        <v>2032</v>
      </c>
      <c r="T249" s="5"/>
      <c r="U249" s="5"/>
      <c r="V249" s="5"/>
      <c r="W249" s="5"/>
      <c r="X249" s="5"/>
      <c r="Y249" s="5"/>
      <c r="Z249" s="5" t="s">
        <v>31</v>
      </c>
    </row>
    <row r="250" spans="1:26" x14ac:dyDescent="0.25">
      <c r="A250" s="4" t="str">
        <f>HYPERLINK("https://nddot-ixmultiasset.biprod.cloud/#/asset/inventory/nbibridges/2207", "0005-176.425")</f>
        <v>0005-176.425</v>
      </c>
      <c r="B250" s="5" t="s">
        <v>300</v>
      </c>
      <c r="C250" s="5" t="s">
        <v>301</v>
      </c>
      <c r="D250" s="5" t="s">
        <v>51</v>
      </c>
      <c r="E250" s="5" t="s">
        <v>23</v>
      </c>
      <c r="F250" s="5" t="s">
        <v>210</v>
      </c>
      <c r="G250" s="5" t="s">
        <v>25</v>
      </c>
      <c r="H250" s="5" t="s">
        <v>42</v>
      </c>
      <c r="I250" s="5" t="s">
        <v>43</v>
      </c>
      <c r="J250" s="5"/>
      <c r="K250" s="5" t="s">
        <v>74</v>
      </c>
      <c r="L250" s="5" t="s">
        <v>75</v>
      </c>
      <c r="M250" s="5">
        <v>2024</v>
      </c>
      <c r="N250" s="5">
        <v>11</v>
      </c>
      <c r="O250" s="5" t="s">
        <v>46</v>
      </c>
      <c r="P250" s="9" t="s">
        <v>543</v>
      </c>
      <c r="Q250" s="10">
        <f>P250/12</f>
        <v>4</v>
      </c>
      <c r="R250" s="10">
        <f>M250+Q250</f>
        <v>2028</v>
      </c>
      <c r="S250" s="10">
        <f>R250+Q250</f>
        <v>2032</v>
      </c>
      <c r="T250" s="5"/>
      <c r="U250" s="5"/>
      <c r="V250" s="5"/>
      <c r="W250" s="5"/>
      <c r="X250" s="5"/>
      <c r="Y250" s="5"/>
      <c r="Z250" s="5" t="s">
        <v>31</v>
      </c>
    </row>
    <row r="251" spans="1:26" x14ac:dyDescent="0.25">
      <c r="A251" s="2" t="str">
        <f>HYPERLINK("https://nddot-ixmultiasset.biprod.cloud/#/asset/inventory/nbibridges/2295", "0005-193.925")</f>
        <v>0005-193.925</v>
      </c>
      <c r="B251" s="3" t="s">
        <v>309</v>
      </c>
      <c r="C251" s="3" t="s">
        <v>48</v>
      </c>
      <c r="D251" s="3" t="s">
        <v>51</v>
      </c>
      <c r="E251" s="3" t="s">
        <v>23</v>
      </c>
      <c r="F251" s="3" t="s">
        <v>148</v>
      </c>
      <c r="G251" s="3" t="s">
        <v>25</v>
      </c>
      <c r="H251" s="3" t="s">
        <v>42</v>
      </c>
      <c r="I251" s="3" t="s">
        <v>43</v>
      </c>
      <c r="J251" s="3"/>
      <c r="K251" s="3" t="s">
        <v>74</v>
      </c>
      <c r="L251" s="3" t="s">
        <v>75</v>
      </c>
      <c r="M251" s="7">
        <v>2024</v>
      </c>
      <c r="N251" s="7">
        <v>11</v>
      </c>
      <c r="O251" s="3" t="s">
        <v>46</v>
      </c>
      <c r="P251" s="9" t="s">
        <v>543</v>
      </c>
      <c r="Q251" s="10">
        <f>P251/12</f>
        <v>4</v>
      </c>
      <c r="R251" s="10">
        <f>M251+Q251</f>
        <v>2028</v>
      </c>
      <c r="S251" s="10">
        <f>R251+Q251</f>
        <v>2032</v>
      </c>
      <c r="T251" s="3"/>
      <c r="U251" s="3"/>
      <c r="V251" s="3"/>
      <c r="W251" s="3"/>
      <c r="X251" s="3"/>
      <c r="Y251" s="3"/>
      <c r="Z251" s="3" t="s">
        <v>31</v>
      </c>
    </row>
    <row r="252" spans="1:26" x14ac:dyDescent="0.25">
      <c r="A252" s="4" t="str">
        <f>HYPERLINK("https://nddot-ixmultiasset.biprod.cloud/#/asset/inventory/nbibridges/4384", "0281-246.988")</f>
        <v>0281-246.988</v>
      </c>
      <c r="B252" s="5" t="s">
        <v>497</v>
      </c>
      <c r="C252" s="5" t="s">
        <v>187</v>
      </c>
      <c r="D252" s="5" t="s">
        <v>498</v>
      </c>
      <c r="E252" s="5" t="s">
        <v>23</v>
      </c>
      <c r="F252" s="5" t="s">
        <v>148</v>
      </c>
      <c r="G252" s="5" t="s">
        <v>25</v>
      </c>
      <c r="H252" s="5" t="s">
        <v>42</v>
      </c>
      <c r="I252" s="5" t="s">
        <v>43</v>
      </c>
      <c r="J252" s="5"/>
      <c r="K252" s="5" t="s">
        <v>74</v>
      </c>
      <c r="L252" s="5" t="s">
        <v>75</v>
      </c>
      <c r="M252" s="5">
        <v>2024</v>
      </c>
      <c r="N252" s="5">
        <v>11</v>
      </c>
      <c r="O252" s="5" t="s">
        <v>46</v>
      </c>
      <c r="P252" s="9" t="s">
        <v>543</v>
      </c>
      <c r="Q252" s="10">
        <f>P252/12</f>
        <v>4</v>
      </c>
      <c r="R252" s="10">
        <f>M252+Q252</f>
        <v>2028</v>
      </c>
      <c r="S252" s="10">
        <f>R252+Q252</f>
        <v>2032</v>
      </c>
      <c r="T252" s="5"/>
      <c r="U252" s="5"/>
      <c r="V252" s="5"/>
      <c r="W252" s="5"/>
      <c r="X252" s="5"/>
      <c r="Y252" s="5"/>
      <c r="Z252" s="5" t="s">
        <v>31</v>
      </c>
    </row>
  </sheetData>
  <autoFilter ref="A1:Z252" xr:uid="{00000000-0009-0000-0000-000000000000}">
    <sortState xmlns:xlrd2="http://schemas.microsoft.com/office/spreadsheetml/2017/richdata2" ref="A2:Z252">
      <sortCondition ref="S1:S252"/>
    </sortState>
  </autoFilter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EE727-5004-4EDA-9404-920097685F9A}">
  <sheetPr codeName="Sheet2"/>
  <dimension ref="A1:T91"/>
  <sheetViews>
    <sheetView topLeftCell="E58" workbookViewId="0">
      <selection activeCell="C2" sqref="C2:C91"/>
    </sheetView>
  </sheetViews>
  <sheetFormatPr defaultRowHeight="15" x14ac:dyDescent="0.25"/>
  <cols>
    <col min="1" max="1" width="17" bestFit="1" customWidth="1"/>
    <col min="2" max="2" width="8" hidden="1" customWidth="1"/>
    <col min="3" max="3" width="27.140625" bestFit="1" customWidth="1"/>
    <col min="4" max="4" width="28.42578125" bestFit="1" customWidth="1"/>
    <col min="5" max="5" width="34.140625" bestFit="1" customWidth="1"/>
    <col min="6" max="6" width="13.28515625" bestFit="1" customWidth="1"/>
    <col min="7" max="7" width="32" customWidth="1"/>
    <col min="8" max="8" width="33.28515625" bestFit="1" customWidth="1"/>
    <col min="9" max="9" width="38" bestFit="1" customWidth="1"/>
    <col min="10" max="10" width="24.7109375" customWidth="1"/>
    <col min="11" max="11" width="28.5703125" hidden="1" customWidth="1"/>
    <col min="12" max="12" width="30" bestFit="1" customWidth="1"/>
    <col min="13" max="13" width="34.85546875" bestFit="1" customWidth="1"/>
    <col min="14" max="14" width="34.7109375" hidden="1" customWidth="1"/>
    <col min="15" max="15" width="36" bestFit="1" customWidth="1"/>
    <col min="16" max="16" width="41.28515625" hidden="1" customWidth="1"/>
    <col min="17" max="17" width="42.7109375" hidden="1" customWidth="1"/>
    <col min="18" max="18" width="42.5703125" hidden="1" customWidth="1"/>
    <col min="19" max="19" width="43.85546875" hidden="1" customWidth="1"/>
    <col min="20" max="20" width="31.7109375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5">
      <c r="A2" s="2" t="str">
        <f>HYPERLINK("https://nddot-ixmultiasset.biprod.cloud/#/asset/inventory/nbibridges/1984", "0054-009.958")</f>
        <v>0054-009.958</v>
      </c>
      <c r="B2" s="3" t="s">
        <v>239</v>
      </c>
      <c r="C2" s="3" t="s">
        <v>56</v>
      </c>
      <c r="D2" s="3" t="s">
        <v>276</v>
      </c>
      <c r="E2" s="3" t="s">
        <v>23</v>
      </c>
      <c r="F2" s="3" t="s">
        <v>97</v>
      </c>
      <c r="G2" s="3" t="s">
        <v>25</v>
      </c>
      <c r="H2" s="3" t="s">
        <v>59</v>
      </c>
      <c r="I2" s="3" t="s">
        <v>60</v>
      </c>
      <c r="J2" s="3"/>
      <c r="K2" s="3" t="s">
        <v>277</v>
      </c>
      <c r="L2" s="3" t="s">
        <v>278</v>
      </c>
      <c r="M2" s="3" t="s">
        <v>63</v>
      </c>
      <c r="N2" s="3" t="s">
        <v>64</v>
      </c>
      <c r="O2" s="3" t="s">
        <v>65</v>
      </c>
      <c r="P2" s="3" t="s">
        <v>112</v>
      </c>
      <c r="Q2" s="3" t="s">
        <v>113</v>
      </c>
      <c r="R2" s="3"/>
      <c r="S2" s="3"/>
      <c r="T2" s="3" t="s">
        <v>68</v>
      </c>
    </row>
    <row r="3" spans="1:20" x14ac:dyDescent="0.25">
      <c r="A3" s="4" t="str">
        <f>HYPERLINK("https://nddot-ixmultiasset.biprod.cloud/#/asset/inventory/nbibridges/4360", "0002-358.090")</f>
        <v>0002-358.090</v>
      </c>
      <c r="B3" s="5" t="s">
        <v>492</v>
      </c>
      <c r="C3" s="5" t="s">
        <v>56</v>
      </c>
      <c r="D3" s="5" t="s">
        <v>22</v>
      </c>
      <c r="E3" s="5" t="s">
        <v>23</v>
      </c>
      <c r="F3" s="5" t="s">
        <v>271</v>
      </c>
      <c r="G3" s="5" t="s">
        <v>25</v>
      </c>
      <c r="H3" s="5" t="s">
        <v>59</v>
      </c>
      <c r="I3" s="5" t="s">
        <v>60</v>
      </c>
      <c r="J3" s="5"/>
      <c r="K3" s="5" t="s">
        <v>277</v>
      </c>
      <c r="L3" s="5" t="s">
        <v>278</v>
      </c>
      <c r="M3" s="5" t="s">
        <v>63</v>
      </c>
      <c r="N3" s="5" t="s">
        <v>64</v>
      </c>
      <c r="O3" s="5" t="s">
        <v>65</v>
      </c>
      <c r="P3" s="5" t="s">
        <v>66</v>
      </c>
      <c r="Q3" s="5" t="s">
        <v>67</v>
      </c>
      <c r="R3" s="5" t="s">
        <v>493</v>
      </c>
      <c r="S3" s="5" t="s">
        <v>494</v>
      </c>
      <c r="T3" s="5" t="s">
        <v>68</v>
      </c>
    </row>
    <row r="4" spans="1:20" x14ac:dyDescent="0.25">
      <c r="A4" s="4" t="str">
        <f>HYPERLINK("https://nddot-ixmultiasset.biprod.cloud/#/asset/inventory/nbibridges/150", "0002-911.409")</f>
        <v>0002-911.409</v>
      </c>
      <c r="B4" s="5" t="s">
        <v>55</v>
      </c>
      <c r="C4" s="5" t="s">
        <v>56</v>
      </c>
      <c r="D4" s="5" t="s">
        <v>57</v>
      </c>
      <c r="E4" s="5" t="s">
        <v>23</v>
      </c>
      <c r="F4" s="5" t="s">
        <v>58</v>
      </c>
      <c r="G4" s="5" t="s">
        <v>25</v>
      </c>
      <c r="H4" s="5" t="s">
        <v>59</v>
      </c>
      <c r="I4" s="5" t="s">
        <v>60</v>
      </c>
      <c r="J4" s="5"/>
      <c r="K4" s="5" t="s">
        <v>61</v>
      </c>
      <c r="L4" s="5" t="s">
        <v>62</v>
      </c>
      <c r="M4" s="5" t="s">
        <v>63</v>
      </c>
      <c r="N4" s="5" t="s">
        <v>64</v>
      </c>
      <c r="O4" s="5" t="s">
        <v>65</v>
      </c>
      <c r="P4" s="5" t="s">
        <v>66</v>
      </c>
      <c r="Q4" s="5" t="s">
        <v>67</v>
      </c>
      <c r="R4" s="5"/>
      <c r="S4" s="5"/>
      <c r="T4" s="5" t="s">
        <v>68</v>
      </c>
    </row>
    <row r="5" spans="1:20" x14ac:dyDescent="0.25">
      <c r="A5" s="2" t="str">
        <f>HYPERLINK("https://nddot-ixmultiasset.biprod.cloud/#/asset/inventory/nbibridges/5132", "0088-011.149")</f>
        <v>0088-011.149</v>
      </c>
      <c r="B5" s="3" t="s">
        <v>538</v>
      </c>
      <c r="C5" s="3" t="s">
        <v>48</v>
      </c>
      <c r="D5" s="3" t="s">
        <v>539</v>
      </c>
      <c r="E5" s="3" t="s">
        <v>23</v>
      </c>
      <c r="F5" s="3" t="s">
        <v>72</v>
      </c>
      <c r="G5" s="3" t="s">
        <v>424</v>
      </c>
      <c r="H5" s="3" t="s">
        <v>540</v>
      </c>
      <c r="I5" s="3" t="s">
        <v>73</v>
      </c>
      <c r="J5" s="3" t="s">
        <v>541</v>
      </c>
      <c r="K5" s="3" t="s">
        <v>74</v>
      </c>
      <c r="L5" s="3" t="s">
        <v>75</v>
      </c>
      <c r="M5" s="3" t="s">
        <v>63</v>
      </c>
      <c r="N5" s="3"/>
      <c r="O5" s="3"/>
      <c r="P5" s="3"/>
      <c r="Q5" s="3"/>
      <c r="R5" s="3"/>
      <c r="S5" s="3"/>
      <c r="T5" s="3" t="s">
        <v>31</v>
      </c>
    </row>
    <row r="6" spans="1:20" x14ac:dyDescent="0.25">
      <c r="A6" s="2" t="str">
        <f>HYPERLINK("https://nddot-ixmultiasset.biprod.cloud/#/asset/inventory/nbibridges/913", "0050-006.541")</f>
        <v>0050-006.541</v>
      </c>
      <c r="B6" s="3" t="s">
        <v>153</v>
      </c>
      <c r="C6" s="3" t="s">
        <v>48</v>
      </c>
      <c r="D6" s="3" t="s">
        <v>154</v>
      </c>
      <c r="E6" s="3" t="s">
        <v>23</v>
      </c>
      <c r="F6" s="3" t="s">
        <v>155</v>
      </c>
      <c r="G6" s="3" t="s">
        <v>25</v>
      </c>
      <c r="H6" s="3" t="s">
        <v>42</v>
      </c>
      <c r="I6" s="3" t="s">
        <v>43</v>
      </c>
      <c r="J6" s="3"/>
      <c r="K6" s="3" t="s">
        <v>156</v>
      </c>
      <c r="L6" s="3" t="s">
        <v>157</v>
      </c>
      <c r="M6" s="3" t="s">
        <v>46</v>
      </c>
      <c r="N6" s="3"/>
      <c r="O6" s="3"/>
      <c r="P6" s="3"/>
      <c r="Q6" s="3"/>
      <c r="R6" s="3"/>
      <c r="S6" s="3"/>
      <c r="T6" s="3" t="s">
        <v>31</v>
      </c>
    </row>
    <row r="7" spans="1:20" x14ac:dyDescent="0.25">
      <c r="A7" s="4" t="str">
        <f>HYPERLINK("https://nddot-ixmultiasset.biprod.cloud/#/asset/inventory/nbibridges/1497", "0050-014.297")</f>
        <v>0050-014.297</v>
      </c>
      <c r="B7" s="5" t="s">
        <v>227</v>
      </c>
      <c r="C7" s="5" t="s">
        <v>228</v>
      </c>
      <c r="D7" s="5" t="s">
        <v>154</v>
      </c>
      <c r="E7" s="5" t="s">
        <v>23</v>
      </c>
      <c r="F7" s="5" t="s">
        <v>155</v>
      </c>
      <c r="G7" s="5" t="s">
        <v>25</v>
      </c>
      <c r="H7" s="5" t="s">
        <v>42</v>
      </c>
      <c r="I7" s="5" t="s">
        <v>43</v>
      </c>
      <c r="J7" s="5"/>
      <c r="K7" s="5" t="s">
        <v>156</v>
      </c>
      <c r="L7" s="5" t="s">
        <v>157</v>
      </c>
      <c r="M7" s="5" t="s">
        <v>46</v>
      </c>
      <c r="N7" s="5"/>
      <c r="O7" s="5"/>
      <c r="P7" s="5"/>
      <c r="Q7" s="5"/>
      <c r="R7" s="5"/>
      <c r="S7" s="5"/>
      <c r="T7" s="5" t="s">
        <v>31</v>
      </c>
    </row>
    <row r="8" spans="1:20" x14ac:dyDescent="0.25">
      <c r="A8" s="2" t="str">
        <f>HYPERLINK("https://nddot-ixmultiasset.biprod.cloud/#/asset/inventory/nbibridges/1706", "0050-013.315")</f>
        <v>0050-013.315</v>
      </c>
      <c r="B8" s="3" t="s">
        <v>248</v>
      </c>
      <c r="C8" s="3" t="s">
        <v>48</v>
      </c>
      <c r="D8" s="3" t="s">
        <v>154</v>
      </c>
      <c r="E8" s="3" t="s">
        <v>23</v>
      </c>
      <c r="F8" s="3" t="s">
        <v>155</v>
      </c>
      <c r="G8" s="3" t="s">
        <v>25</v>
      </c>
      <c r="H8" s="3" t="s">
        <v>42</v>
      </c>
      <c r="I8" s="3" t="s">
        <v>43</v>
      </c>
      <c r="J8" s="3"/>
      <c r="K8" s="3" t="s">
        <v>156</v>
      </c>
      <c r="L8" s="3" t="s">
        <v>157</v>
      </c>
      <c r="M8" s="3" t="s">
        <v>46</v>
      </c>
      <c r="N8" s="3"/>
      <c r="O8" s="3"/>
      <c r="P8" s="3"/>
      <c r="Q8" s="3"/>
      <c r="R8" s="3"/>
      <c r="S8" s="3"/>
      <c r="T8" s="3" t="s">
        <v>31</v>
      </c>
    </row>
    <row r="9" spans="1:20" x14ac:dyDescent="0.25">
      <c r="A9" s="4" t="str">
        <f>HYPERLINK("https://nddot-ixmultiasset.biprod.cloud/#/asset/inventory/nbibridges/3404", "0083-247.339")</f>
        <v>0083-247.339</v>
      </c>
      <c r="B9" s="5" t="s">
        <v>392</v>
      </c>
      <c r="C9" s="5" t="s">
        <v>48</v>
      </c>
      <c r="D9" s="5" t="s">
        <v>182</v>
      </c>
      <c r="E9" s="5" t="s">
        <v>23</v>
      </c>
      <c r="F9" s="5" t="s">
        <v>393</v>
      </c>
      <c r="G9" s="5" t="s">
        <v>25</v>
      </c>
      <c r="H9" s="5" t="s">
        <v>42</v>
      </c>
      <c r="I9" s="5" t="s">
        <v>43</v>
      </c>
      <c r="J9" s="5"/>
      <c r="K9" s="5" t="s">
        <v>394</v>
      </c>
      <c r="L9" s="5" t="s">
        <v>395</v>
      </c>
      <c r="M9" s="5" t="s">
        <v>46</v>
      </c>
      <c r="N9" s="5"/>
      <c r="O9" s="5"/>
      <c r="P9" s="5"/>
      <c r="Q9" s="5"/>
      <c r="R9" s="5"/>
      <c r="S9" s="5"/>
      <c r="T9" s="5" t="s">
        <v>31</v>
      </c>
    </row>
    <row r="10" spans="1:20" x14ac:dyDescent="0.25">
      <c r="A10" s="2" t="str">
        <f>HYPERLINK("https://nddot-ixmultiasset.biprod.cloud/#/asset/inventory/nbibridges/399", "0005-126.972")</f>
        <v>0005-126.972</v>
      </c>
      <c r="B10" s="3" t="s">
        <v>106</v>
      </c>
      <c r="C10" s="3" t="s">
        <v>107</v>
      </c>
      <c r="D10" s="3" t="s">
        <v>51</v>
      </c>
      <c r="E10" s="3" t="s">
        <v>23</v>
      </c>
      <c r="F10" s="3" t="s">
        <v>52</v>
      </c>
      <c r="G10" s="3" t="s">
        <v>25</v>
      </c>
      <c r="H10" s="3" t="s">
        <v>42</v>
      </c>
      <c r="I10" s="3" t="s">
        <v>43</v>
      </c>
      <c r="J10" s="3"/>
      <c r="K10" s="3" t="s">
        <v>108</v>
      </c>
      <c r="L10" s="3" t="s">
        <v>109</v>
      </c>
      <c r="M10" s="3" t="s">
        <v>46</v>
      </c>
      <c r="N10" s="3"/>
      <c r="O10" s="3"/>
      <c r="P10" s="3"/>
      <c r="Q10" s="3"/>
      <c r="R10" s="3"/>
      <c r="S10" s="3"/>
      <c r="T10" s="3" t="s">
        <v>31</v>
      </c>
    </row>
    <row r="11" spans="1:20" x14ac:dyDescent="0.25">
      <c r="A11" s="2" t="str">
        <f>HYPERLINK("https://nddot-ixmultiasset.biprod.cloud/#/asset/inventory/nbibridges/439", "0005-120.413")</f>
        <v>0005-120.413</v>
      </c>
      <c r="B11" s="3" t="s">
        <v>114</v>
      </c>
      <c r="C11" s="3" t="s">
        <v>115</v>
      </c>
      <c r="D11" s="3" t="s">
        <v>51</v>
      </c>
      <c r="E11" s="3" t="s">
        <v>23</v>
      </c>
      <c r="F11" s="3" t="s">
        <v>116</v>
      </c>
      <c r="G11" s="3" t="s">
        <v>25</v>
      </c>
      <c r="H11" s="3" t="s">
        <v>42</v>
      </c>
      <c r="I11" s="3" t="s">
        <v>43</v>
      </c>
      <c r="J11" s="3"/>
      <c r="K11" s="3" t="s">
        <v>108</v>
      </c>
      <c r="L11" s="3" t="s">
        <v>109</v>
      </c>
      <c r="M11" s="3" t="s">
        <v>46</v>
      </c>
      <c r="N11" s="3"/>
      <c r="O11" s="3"/>
      <c r="P11" s="3"/>
      <c r="Q11" s="3"/>
      <c r="R11" s="3"/>
      <c r="S11" s="3"/>
      <c r="T11" s="3" t="s">
        <v>31</v>
      </c>
    </row>
    <row r="12" spans="1:20" x14ac:dyDescent="0.25">
      <c r="A12" s="2" t="str">
        <f>HYPERLINK("https://nddot-ixmultiasset.biprod.cloud/#/asset/inventory/nbibridges/928", "0005-156.213")</f>
        <v>0005-156.213</v>
      </c>
      <c r="B12" s="3" t="s">
        <v>159</v>
      </c>
      <c r="C12" s="3" t="s">
        <v>48</v>
      </c>
      <c r="D12" s="3" t="s">
        <v>51</v>
      </c>
      <c r="E12" s="3" t="s">
        <v>23</v>
      </c>
      <c r="F12" s="3" t="s">
        <v>160</v>
      </c>
      <c r="G12" s="3" t="s">
        <v>25</v>
      </c>
      <c r="H12" s="3" t="s">
        <v>42</v>
      </c>
      <c r="I12" s="3" t="s">
        <v>43</v>
      </c>
      <c r="J12" s="3"/>
      <c r="K12" s="3" t="s">
        <v>108</v>
      </c>
      <c r="L12" s="3" t="s">
        <v>109</v>
      </c>
      <c r="M12" s="3" t="s">
        <v>46</v>
      </c>
      <c r="N12" s="3"/>
      <c r="O12" s="3"/>
      <c r="P12" s="3"/>
      <c r="Q12" s="3"/>
      <c r="R12" s="3"/>
      <c r="S12" s="3"/>
      <c r="T12" s="3" t="s">
        <v>31</v>
      </c>
    </row>
    <row r="13" spans="1:20" x14ac:dyDescent="0.25">
      <c r="A13" s="2" t="str">
        <f>HYPERLINK("https://nddot-ixmultiasset.biprod.cloud/#/asset/inventory/nbibridges/1729", "0050-017.676")</f>
        <v>0050-017.676</v>
      </c>
      <c r="B13" s="3" t="s">
        <v>254</v>
      </c>
      <c r="C13" s="3" t="s">
        <v>48</v>
      </c>
      <c r="D13" s="3" t="s">
        <v>154</v>
      </c>
      <c r="E13" s="3" t="s">
        <v>23</v>
      </c>
      <c r="F13" s="3" t="s">
        <v>92</v>
      </c>
      <c r="G13" s="3" t="s">
        <v>25</v>
      </c>
      <c r="H13" s="3" t="s">
        <v>42</v>
      </c>
      <c r="I13" s="3" t="s">
        <v>43</v>
      </c>
      <c r="J13" s="3"/>
      <c r="K13" s="3" t="s">
        <v>108</v>
      </c>
      <c r="L13" s="3" t="s">
        <v>109</v>
      </c>
      <c r="M13" s="3" t="s">
        <v>46</v>
      </c>
      <c r="N13" s="3"/>
      <c r="O13" s="3"/>
      <c r="P13" s="3"/>
      <c r="Q13" s="3"/>
      <c r="R13" s="3"/>
      <c r="S13" s="3"/>
      <c r="T13" s="3" t="s">
        <v>31</v>
      </c>
    </row>
    <row r="14" spans="1:20" x14ac:dyDescent="0.25">
      <c r="A14" s="4" t="str">
        <f>HYPERLINK("https://nddot-ixmultiasset.biprod.cloud/#/asset/inventory/nbibridges/1755", "0005-158.707")</f>
        <v>0005-158.707</v>
      </c>
      <c r="B14" s="5" t="s">
        <v>258</v>
      </c>
      <c r="C14" s="5" t="s">
        <v>259</v>
      </c>
      <c r="D14" s="5" t="s">
        <v>51</v>
      </c>
      <c r="E14" s="5" t="s">
        <v>23</v>
      </c>
      <c r="F14" s="5" t="s">
        <v>78</v>
      </c>
      <c r="G14" s="5" t="s">
        <v>25</v>
      </c>
      <c r="H14" s="5" t="s">
        <v>42</v>
      </c>
      <c r="I14" s="5" t="s">
        <v>43</v>
      </c>
      <c r="J14" s="5"/>
      <c r="K14" s="5" t="s">
        <v>108</v>
      </c>
      <c r="L14" s="5" t="s">
        <v>109</v>
      </c>
      <c r="M14" s="5" t="s">
        <v>46</v>
      </c>
      <c r="N14" s="5"/>
      <c r="O14" s="5"/>
      <c r="P14" s="5"/>
      <c r="Q14" s="5"/>
      <c r="R14" s="5"/>
      <c r="S14" s="5"/>
      <c r="T14" s="5" t="s">
        <v>31</v>
      </c>
    </row>
    <row r="15" spans="1:20" x14ac:dyDescent="0.25">
      <c r="A15" s="4" t="str">
        <f>HYPERLINK("https://nddot-ixmultiasset.biprod.cloud/#/asset/inventory/nbibridges/2301", "0005-020.950")</f>
        <v>0005-020.950</v>
      </c>
      <c r="B15" s="5" t="s">
        <v>310</v>
      </c>
      <c r="C15" s="5" t="s">
        <v>48</v>
      </c>
      <c r="D15" s="5" t="s">
        <v>51</v>
      </c>
      <c r="E15" s="5" t="s">
        <v>23</v>
      </c>
      <c r="F15" s="5" t="s">
        <v>311</v>
      </c>
      <c r="G15" s="5" t="s">
        <v>25</v>
      </c>
      <c r="H15" s="5" t="s">
        <v>42</v>
      </c>
      <c r="I15" s="5" t="s">
        <v>43</v>
      </c>
      <c r="J15" s="5"/>
      <c r="K15" s="5" t="s">
        <v>108</v>
      </c>
      <c r="L15" s="5" t="s">
        <v>109</v>
      </c>
      <c r="M15" s="5" t="s">
        <v>46</v>
      </c>
      <c r="N15" s="5"/>
      <c r="O15" s="5"/>
      <c r="P15" s="5"/>
      <c r="Q15" s="5"/>
      <c r="R15" s="5"/>
      <c r="S15" s="5"/>
      <c r="T15" s="5" t="s">
        <v>31</v>
      </c>
    </row>
    <row r="16" spans="1:20" x14ac:dyDescent="0.25">
      <c r="A16" s="4" t="str">
        <f>HYPERLINK("https://nddot-ixmultiasset.biprod.cloud/#/asset/inventory/nbibridges/438", "0005-335.813")</f>
        <v>0005-335.813</v>
      </c>
      <c r="B16" s="5" t="s">
        <v>110</v>
      </c>
      <c r="C16" s="5" t="s">
        <v>56</v>
      </c>
      <c r="D16" s="5" t="s">
        <v>51</v>
      </c>
      <c r="E16" s="5" t="s">
        <v>23</v>
      </c>
      <c r="F16" s="5" t="s">
        <v>111</v>
      </c>
      <c r="G16" s="5" t="s">
        <v>25</v>
      </c>
      <c r="H16" s="5" t="s">
        <v>59</v>
      </c>
      <c r="I16" s="5" t="s">
        <v>73</v>
      </c>
      <c r="J16" s="5"/>
      <c r="K16" s="5" t="s">
        <v>66</v>
      </c>
      <c r="L16" s="5" t="s">
        <v>67</v>
      </c>
      <c r="M16" s="5" t="s">
        <v>30</v>
      </c>
      <c r="N16" s="5"/>
      <c r="O16" s="5"/>
      <c r="P16" s="5" t="s">
        <v>112</v>
      </c>
      <c r="Q16" s="5" t="s">
        <v>113</v>
      </c>
      <c r="R16" s="5"/>
      <c r="S16" s="5"/>
      <c r="T16" s="5" t="s">
        <v>31</v>
      </c>
    </row>
    <row r="17" spans="1:20" x14ac:dyDescent="0.25">
      <c r="A17" s="4" t="str">
        <f>HYPERLINK("https://nddot-ixmultiasset.biprod.cloud/#/asset/inventory/nbibridges/3259", "0210-002.937")</f>
        <v>0210-002.937</v>
      </c>
      <c r="B17" s="5" t="s">
        <v>378</v>
      </c>
      <c r="C17" s="5" t="s">
        <v>56</v>
      </c>
      <c r="D17" s="5" t="s">
        <v>379</v>
      </c>
      <c r="E17" s="5" t="s">
        <v>23</v>
      </c>
      <c r="F17" s="5" t="s">
        <v>353</v>
      </c>
      <c r="G17" s="5" t="s">
        <v>25</v>
      </c>
      <c r="H17" s="5" t="s">
        <v>222</v>
      </c>
      <c r="I17" s="5" t="s">
        <v>73</v>
      </c>
      <c r="J17" s="5"/>
      <c r="K17" s="5" t="s">
        <v>66</v>
      </c>
      <c r="L17" s="5" t="s">
        <v>67</v>
      </c>
      <c r="M17" s="5" t="s">
        <v>30</v>
      </c>
      <c r="N17" s="5"/>
      <c r="O17" s="5"/>
      <c r="P17" s="5" t="s">
        <v>380</v>
      </c>
      <c r="Q17" s="5" t="s">
        <v>381</v>
      </c>
      <c r="R17" s="5"/>
      <c r="S17" s="5"/>
      <c r="T17" s="5" t="s">
        <v>31</v>
      </c>
    </row>
    <row r="18" spans="1:20" x14ac:dyDescent="0.25">
      <c r="A18" s="4" t="str">
        <f>HYPERLINK("https://nddot-ixmultiasset.biprod.cloud/#/asset/inventory/nbibridges/4414", "0011-182.459")</f>
        <v>0011-182.459</v>
      </c>
      <c r="B18" s="5" t="s">
        <v>506</v>
      </c>
      <c r="C18" s="5" t="s">
        <v>297</v>
      </c>
      <c r="D18" s="5" t="s">
        <v>507</v>
      </c>
      <c r="E18" s="5" t="s">
        <v>23</v>
      </c>
      <c r="F18" s="5" t="s">
        <v>216</v>
      </c>
      <c r="G18" s="5" t="s">
        <v>25</v>
      </c>
      <c r="H18" s="5" t="s">
        <v>167</v>
      </c>
      <c r="I18" s="5" t="s">
        <v>105</v>
      </c>
      <c r="J18" s="5"/>
      <c r="K18" s="5" t="s">
        <v>66</v>
      </c>
      <c r="L18" s="5" t="s">
        <v>67</v>
      </c>
      <c r="M18" s="5" t="s">
        <v>30</v>
      </c>
      <c r="N18" s="5"/>
      <c r="O18" s="5"/>
      <c r="P18" s="5"/>
      <c r="Q18" s="5"/>
      <c r="R18" s="5"/>
      <c r="S18" s="5"/>
      <c r="T18" s="5" t="s">
        <v>31</v>
      </c>
    </row>
    <row r="19" spans="1:20" x14ac:dyDescent="0.25">
      <c r="A19" s="4" t="str">
        <f>HYPERLINK("https://nddot-ixmultiasset.biprod.cloud/#/asset/inventory/nbibridges/29", "0085-216.118")</f>
        <v>0085-216.118</v>
      </c>
      <c r="B19" s="5" t="s">
        <v>32</v>
      </c>
      <c r="C19" s="5" t="s">
        <v>33</v>
      </c>
      <c r="D19" s="5" t="s">
        <v>34</v>
      </c>
      <c r="E19" s="5" t="s">
        <v>23</v>
      </c>
      <c r="F19" s="5" t="s">
        <v>35</v>
      </c>
      <c r="G19" s="5" t="s">
        <v>25</v>
      </c>
      <c r="H19" s="5" t="s">
        <v>26</v>
      </c>
      <c r="I19" s="5" t="s">
        <v>27</v>
      </c>
      <c r="J19" s="5"/>
      <c r="K19" s="5" t="s">
        <v>36</v>
      </c>
      <c r="L19" s="5" t="s">
        <v>37</v>
      </c>
      <c r="M19" s="5" t="s">
        <v>30</v>
      </c>
      <c r="N19" s="5"/>
      <c r="O19" s="5"/>
      <c r="P19" s="5"/>
      <c r="Q19" s="5"/>
      <c r="R19" s="5"/>
      <c r="S19" s="5"/>
      <c r="T19" s="5" t="s">
        <v>31</v>
      </c>
    </row>
    <row r="20" spans="1:20" x14ac:dyDescent="0.25">
      <c r="A20" s="4" t="str">
        <f>HYPERLINK("https://nddot-ixmultiasset.biprod.cloud/#/asset/inventory/nbibridges/322", "0052-081.712  L")</f>
        <v>0052-081.712  L</v>
      </c>
      <c r="B20" s="5" t="s">
        <v>87</v>
      </c>
      <c r="C20" s="5" t="s">
        <v>88</v>
      </c>
      <c r="D20" s="5" t="s">
        <v>40</v>
      </c>
      <c r="E20" s="5" t="s">
        <v>23</v>
      </c>
      <c r="F20" s="5" t="s">
        <v>89</v>
      </c>
      <c r="G20" s="5" t="s">
        <v>25</v>
      </c>
      <c r="H20" s="5" t="s">
        <v>59</v>
      </c>
      <c r="I20" s="5" t="s">
        <v>43</v>
      </c>
      <c r="J20" s="5"/>
      <c r="K20" s="5" t="s">
        <v>36</v>
      </c>
      <c r="L20" s="5" t="s">
        <v>37</v>
      </c>
      <c r="M20" s="5" t="s">
        <v>30</v>
      </c>
      <c r="N20" s="5"/>
      <c r="O20" s="5"/>
      <c r="P20" s="5"/>
      <c r="Q20" s="5"/>
      <c r="R20" s="5"/>
      <c r="S20" s="5"/>
      <c r="T20" s="5" t="s">
        <v>31</v>
      </c>
    </row>
    <row r="21" spans="1:20" x14ac:dyDescent="0.25">
      <c r="A21" s="2" t="str">
        <f>HYPERLINK("https://nddot-ixmultiasset.biprod.cloud/#/asset/inventory/nbibridges/466", "0002-028.575")</f>
        <v>0002-028.575</v>
      </c>
      <c r="B21" s="3" t="s">
        <v>119</v>
      </c>
      <c r="C21" s="3" t="s">
        <v>48</v>
      </c>
      <c r="D21" s="3" t="s">
        <v>22</v>
      </c>
      <c r="E21" s="3" t="s">
        <v>23</v>
      </c>
      <c r="F21" s="3" t="s">
        <v>49</v>
      </c>
      <c r="G21" s="3" t="s">
        <v>25</v>
      </c>
      <c r="H21" s="3" t="s">
        <v>59</v>
      </c>
      <c r="I21" s="3" t="s">
        <v>43</v>
      </c>
      <c r="J21" s="3"/>
      <c r="K21" s="3" t="s">
        <v>36</v>
      </c>
      <c r="L21" s="3" t="s">
        <v>37</v>
      </c>
      <c r="M21" s="3" t="s">
        <v>30</v>
      </c>
      <c r="N21" s="3"/>
      <c r="O21" s="3"/>
      <c r="P21" s="3"/>
      <c r="Q21" s="3"/>
      <c r="R21" s="3"/>
      <c r="S21" s="3"/>
      <c r="T21" s="3" t="s">
        <v>31</v>
      </c>
    </row>
    <row r="22" spans="1:20" x14ac:dyDescent="0.25">
      <c r="A22" s="2" t="str">
        <f>HYPERLINK("https://nddot-ixmultiasset.biprod.cloud/#/asset/inventory/nbibridges/750", "0041-064.163")</f>
        <v>0041-064.163</v>
      </c>
      <c r="B22" s="3" t="s">
        <v>142</v>
      </c>
      <c r="C22" s="3" t="s">
        <v>143</v>
      </c>
      <c r="D22" s="3" t="s">
        <v>144</v>
      </c>
      <c r="E22" s="3" t="s">
        <v>23</v>
      </c>
      <c r="F22" s="3" t="s">
        <v>145</v>
      </c>
      <c r="G22" s="3" t="s">
        <v>25</v>
      </c>
      <c r="H22" s="3" t="s">
        <v>42</v>
      </c>
      <c r="I22" s="3" t="s">
        <v>43</v>
      </c>
      <c r="J22" s="3"/>
      <c r="K22" s="3" t="s">
        <v>36</v>
      </c>
      <c r="L22" s="3" t="s">
        <v>37</v>
      </c>
      <c r="M22" s="3" t="s">
        <v>30</v>
      </c>
      <c r="N22" s="3"/>
      <c r="O22" s="3"/>
      <c r="P22" s="3"/>
      <c r="Q22" s="3"/>
      <c r="R22" s="3"/>
      <c r="S22" s="3"/>
      <c r="T22" s="3" t="s">
        <v>31</v>
      </c>
    </row>
    <row r="23" spans="1:20" x14ac:dyDescent="0.25">
      <c r="A23" s="4" t="str">
        <f>HYPERLINK("https://nddot-ixmultiasset.biprod.cloud/#/asset/inventory/nbibridges/929", "0002-029.275  L")</f>
        <v>0002-029.275  L</v>
      </c>
      <c r="B23" s="5" t="s">
        <v>161</v>
      </c>
      <c r="C23" s="5" t="s">
        <v>162</v>
      </c>
      <c r="D23" s="5" t="s">
        <v>22</v>
      </c>
      <c r="E23" s="5" t="s">
        <v>23</v>
      </c>
      <c r="F23" s="5" t="s">
        <v>49</v>
      </c>
      <c r="G23" s="5" t="s">
        <v>25</v>
      </c>
      <c r="H23" s="5" t="s">
        <v>59</v>
      </c>
      <c r="I23" s="5" t="s">
        <v>73</v>
      </c>
      <c r="J23" s="5"/>
      <c r="K23" s="5" t="s">
        <v>36</v>
      </c>
      <c r="L23" s="5" t="s">
        <v>37</v>
      </c>
      <c r="M23" s="5" t="s">
        <v>30</v>
      </c>
      <c r="N23" s="5"/>
      <c r="O23" s="5"/>
      <c r="P23" s="5"/>
      <c r="Q23" s="5"/>
      <c r="R23" s="5"/>
      <c r="S23" s="5"/>
      <c r="T23" s="5" t="s">
        <v>31</v>
      </c>
    </row>
    <row r="24" spans="1:20" x14ac:dyDescent="0.25">
      <c r="A24" s="4" t="str">
        <f>HYPERLINK("https://nddot-ixmultiasset.biprod.cloud/#/asset/inventory/nbibridges/984", "0005-132.140")</f>
        <v>0005-132.140</v>
      </c>
      <c r="B24" s="5" t="s">
        <v>164</v>
      </c>
      <c r="C24" s="5" t="s">
        <v>165</v>
      </c>
      <c r="D24" s="5" t="s">
        <v>51</v>
      </c>
      <c r="E24" s="5" t="s">
        <v>23</v>
      </c>
      <c r="F24" s="5" t="s">
        <v>166</v>
      </c>
      <c r="G24" s="5" t="s">
        <v>25</v>
      </c>
      <c r="H24" s="5" t="s">
        <v>167</v>
      </c>
      <c r="I24" s="5" t="s">
        <v>168</v>
      </c>
      <c r="J24" s="5"/>
      <c r="K24" s="5" t="s">
        <v>36</v>
      </c>
      <c r="L24" s="5" t="s">
        <v>37</v>
      </c>
      <c r="M24" s="5" t="s">
        <v>30</v>
      </c>
      <c r="N24" s="5"/>
      <c r="O24" s="5"/>
      <c r="P24" s="5"/>
      <c r="Q24" s="5"/>
      <c r="R24" s="5"/>
      <c r="S24" s="5"/>
      <c r="T24" s="5" t="s">
        <v>31</v>
      </c>
    </row>
    <row r="25" spans="1:20" x14ac:dyDescent="0.25">
      <c r="A25" s="2" t="str">
        <f>HYPERLINK("https://nddot-ixmultiasset.biprod.cloud/#/asset/inventory/nbibridges/1110", "0052-057.986")</f>
        <v>0052-057.986</v>
      </c>
      <c r="B25" s="3" t="s">
        <v>184</v>
      </c>
      <c r="C25" s="3" t="s">
        <v>185</v>
      </c>
      <c r="D25" s="3" t="s">
        <v>40</v>
      </c>
      <c r="E25" s="3" t="s">
        <v>23</v>
      </c>
      <c r="F25" s="3" t="s">
        <v>78</v>
      </c>
      <c r="G25" s="3" t="s">
        <v>25</v>
      </c>
      <c r="H25" s="3" t="s">
        <v>42</v>
      </c>
      <c r="I25" s="3" t="s">
        <v>43</v>
      </c>
      <c r="J25" s="3"/>
      <c r="K25" s="3" t="s">
        <v>36</v>
      </c>
      <c r="L25" s="3" t="s">
        <v>37</v>
      </c>
      <c r="M25" s="3" t="s">
        <v>30</v>
      </c>
      <c r="N25" s="3"/>
      <c r="O25" s="3"/>
      <c r="P25" s="3"/>
      <c r="Q25" s="3"/>
      <c r="R25" s="3"/>
      <c r="S25" s="3"/>
      <c r="T25" s="3" t="s">
        <v>31</v>
      </c>
    </row>
    <row r="26" spans="1:20" x14ac:dyDescent="0.25">
      <c r="A26" s="2" t="str">
        <f>HYPERLINK("https://nddot-ixmultiasset.biprod.cloud/#/asset/inventory/nbibridges/1193", "0002-029.275  R")</f>
        <v>0002-029.275  R</v>
      </c>
      <c r="B26" s="3" t="s">
        <v>195</v>
      </c>
      <c r="C26" s="3" t="s">
        <v>162</v>
      </c>
      <c r="D26" s="3" t="s">
        <v>22</v>
      </c>
      <c r="E26" s="3" t="s">
        <v>23</v>
      </c>
      <c r="F26" s="3" t="s">
        <v>196</v>
      </c>
      <c r="G26" s="3" t="s">
        <v>25</v>
      </c>
      <c r="H26" s="3" t="s">
        <v>26</v>
      </c>
      <c r="I26" s="3" t="s">
        <v>27</v>
      </c>
      <c r="J26" s="3"/>
      <c r="K26" s="3" t="s">
        <v>36</v>
      </c>
      <c r="L26" s="3" t="s">
        <v>37</v>
      </c>
      <c r="M26" s="3" t="s">
        <v>30</v>
      </c>
      <c r="N26" s="3"/>
      <c r="O26" s="3"/>
      <c r="P26" s="3"/>
      <c r="Q26" s="3"/>
      <c r="R26" s="3"/>
      <c r="S26" s="3"/>
      <c r="T26" s="3" t="s">
        <v>31</v>
      </c>
    </row>
    <row r="27" spans="1:20" x14ac:dyDescent="0.25">
      <c r="A27" s="2" t="str">
        <f>HYPERLINK("https://nddot-ixmultiasset.biprod.cloud/#/asset/inventory/nbibridges/1387", "0005-157.250")</f>
        <v>0005-157.250</v>
      </c>
      <c r="B27" s="3" t="s">
        <v>219</v>
      </c>
      <c r="C27" s="3" t="s">
        <v>220</v>
      </c>
      <c r="D27" s="3" t="s">
        <v>51</v>
      </c>
      <c r="E27" s="3" t="s">
        <v>23</v>
      </c>
      <c r="F27" s="3" t="s">
        <v>221</v>
      </c>
      <c r="G27" s="3" t="s">
        <v>25</v>
      </c>
      <c r="H27" s="3" t="s">
        <v>222</v>
      </c>
      <c r="I27" s="3" t="s">
        <v>73</v>
      </c>
      <c r="J27" s="3"/>
      <c r="K27" s="3" t="s">
        <v>36</v>
      </c>
      <c r="L27" s="3" t="s">
        <v>37</v>
      </c>
      <c r="M27" s="3" t="s">
        <v>30</v>
      </c>
      <c r="N27" s="3"/>
      <c r="O27" s="3"/>
      <c r="P27" s="3"/>
      <c r="Q27" s="3"/>
      <c r="R27" s="3"/>
      <c r="S27" s="3"/>
      <c r="T27" s="3" t="s">
        <v>31</v>
      </c>
    </row>
    <row r="28" spans="1:20" x14ac:dyDescent="0.25">
      <c r="A28" s="2" t="str">
        <f>HYPERLINK("https://nddot-ixmultiasset.biprod.cloud/#/asset/inventory/nbibridges/1440", "0041-073.498    B")</f>
        <v>0041-073.498    B</v>
      </c>
      <c r="B28" s="3" t="s">
        <v>224</v>
      </c>
      <c r="C28" s="3" t="s">
        <v>225</v>
      </c>
      <c r="D28" s="3" t="s">
        <v>225</v>
      </c>
      <c r="E28" s="3" t="s">
        <v>23</v>
      </c>
      <c r="F28" s="3" t="s">
        <v>226</v>
      </c>
      <c r="G28" s="3" t="s">
        <v>25</v>
      </c>
      <c r="H28" s="3" t="s">
        <v>222</v>
      </c>
      <c r="I28" s="3" t="s">
        <v>73</v>
      </c>
      <c r="J28" s="3"/>
      <c r="K28" s="3" t="s">
        <v>36</v>
      </c>
      <c r="L28" s="3" t="s">
        <v>37</v>
      </c>
      <c r="M28" s="3" t="s">
        <v>30</v>
      </c>
      <c r="N28" s="3"/>
      <c r="O28" s="3"/>
      <c r="P28" s="3"/>
      <c r="Q28" s="3"/>
      <c r="R28" s="3"/>
      <c r="S28" s="3"/>
      <c r="T28" s="3"/>
    </row>
    <row r="29" spans="1:20" x14ac:dyDescent="0.25">
      <c r="A29" s="4" t="str">
        <f>HYPERLINK("https://nddot-ixmultiasset.biprod.cloud/#/asset/inventory/nbibridges/1578", "0041-074.063")</f>
        <v>0041-074.063</v>
      </c>
      <c r="B29" s="5" t="s">
        <v>234</v>
      </c>
      <c r="C29" s="5" t="s">
        <v>220</v>
      </c>
      <c r="D29" s="5" t="s">
        <v>144</v>
      </c>
      <c r="E29" s="5" t="s">
        <v>23</v>
      </c>
      <c r="F29" s="5" t="s">
        <v>235</v>
      </c>
      <c r="G29" s="5" t="s">
        <v>25</v>
      </c>
      <c r="H29" s="5" t="s">
        <v>192</v>
      </c>
      <c r="I29" s="5" t="s">
        <v>27</v>
      </c>
      <c r="J29" s="5"/>
      <c r="K29" s="5" t="s">
        <v>36</v>
      </c>
      <c r="L29" s="5" t="s">
        <v>37</v>
      </c>
      <c r="M29" s="5" t="s">
        <v>30</v>
      </c>
      <c r="N29" s="5"/>
      <c r="O29" s="5"/>
      <c r="P29" s="5"/>
      <c r="Q29" s="5"/>
      <c r="R29" s="5"/>
      <c r="S29" s="5"/>
      <c r="T29" s="5" t="s">
        <v>31</v>
      </c>
    </row>
    <row r="30" spans="1:20" x14ac:dyDescent="0.25">
      <c r="A30" s="2" t="str">
        <f>HYPERLINK("https://nddot-ixmultiasset.biprod.cloud/#/asset/inventory/nbibridges/1807", "0002-033.331  L")</f>
        <v>0002-033.331  L</v>
      </c>
      <c r="B30" s="3" t="s">
        <v>260</v>
      </c>
      <c r="C30" s="3" t="s">
        <v>33</v>
      </c>
      <c r="D30" s="3" t="s">
        <v>22</v>
      </c>
      <c r="E30" s="3" t="s">
        <v>23</v>
      </c>
      <c r="F30" s="3" t="s">
        <v>49</v>
      </c>
      <c r="G30" s="3" t="s">
        <v>25</v>
      </c>
      <c r="H30" s="3" t="s">
        <v>59</v>
      </c>
      <c r="I30" s="3" t="s">
        <v>73</v>
      </c>
      <c r="J30" s="3"/>
      <c r="K30" s="3" t="s">
        <v>36</v>
      </c>
      <c r="L30" s="3" t="s">
        <v>37</v>
      </c>
      <c r="M30" s="3" t="s">
        <v>30</v>
      </c>
      <c r="N30" s="3"/>
      <c r="O30" s="3"/>
      <c r="P30" s="3"/>
      <c r="Q30" s="3"/>
      <c r="R30" s="3"/>
      <c r="S30" s="3"/>
      <c r="T30" s="3" t="s">
        <v>31</v>
      </c>
    </row>
    <row r="31" spans="1:20" x14ac:dyDescent="0.25">
      <c r="A31" s="4" t="str">
        <f>HYPERLINK("https://nddot-ixmultiasset.biprod.cloud/#/asset/inventory/nbibridges/1981", "0005-060.078")</f>
        <v>0005-060.078</v>
      </c>
      <c r="B31" s="5" t="s">
        <v>204</v>
      </c>
      <c r="C31" s="5" t="s">
        <v>48</v>
      </c>
      <c r="D31" s="5" t="s">
        <v>51</v>
      </c>
      <c r="E31" s="5" t="s">
        <v>23</v>
      </c>
      <c r="F31" s="5" t="s">
        <v>275</v>
      </c>
      <c r="G31" s="5" t="s">
        <v>25</v>
      </c>
      <c r="H31" s="5" t="s">
        <v>42</v>
      </c>
      <c r="I31" s="5" t="s">
        <v>43</v>
      </c>
      <c r="J31" s="5"/>
      <c r="K31" s="5" t="s">
        <v>36</v>
      </c>
      <c r="L31" s="5" t="s">
        <v>37</v>
      </c>
      <c r="M31" s="5" t="s">
        <v>30</v>
      </c>
      <c r="N31" s="5"/>
      <c r="O31" s="5"/>
      <c r="P31" s="5"/>
      <c r="Q31" s="5"/>
      <c r="R31" s="5"/>
      <c r="S31" s="5"/>
      <c r="T31" s="5" t="s">
        <v>31</v>
      </c>
    </row>
    <row r="32" spans="1:20" x14ac:dyDescent="0.25">
      <c r="A32" s="2" t="str">
        <f>HYPERLINK("https://nddot-ixmultiasset.biprod.cloud/#/asset/inventory/nbibridges/2138", "0050-061.410")</f>
        <v>0050-061.410</v>
      </c>
      <c r="B32" s="3" t="s">
        <v>292</v>
      </c>
      <c r="C32" s="3" t="s">
        <v>48</v>
      </c>
      <c r="D32" s="3" t="s">
        <v>154</v>
      </c>
      <c r="E32" s="3" t="s">
        <v>23</v>
      </c>
      <c r="F32" s="3" t="s">
        <v>226</v>
      </c>
      <c r="G32" s="3" t="s">
        <v>25</v>
      </c>
      <c r="H32" s="3" t="s">
        <v>42</v>
      </c>
      <c r="I32" s="3" t="s">
        <v>43</v>
      </c>
      <c r="J32" s="3"/>
      <c r="K32" s="3" t="s">
        <v>36</v>
      </c>
      <c r="L32" s="3" t="s">
        <v>37</v>
      </c>
      <c r="M32" s="3" t="s">
        <v>30</v>
      </c>
      <c r="N32" s="3"/>
      <c r="O32" s="3"/>
      <c r="P32" s="3"/>
      <c r="Q32" s="3"/>
      <c r="R32" s="3"/>
      <c r="S32" s="3"/>
      <c r="T32" s="3" t="s">
        <v>31</v>
      </c>
    </row>
    <row r="33" spans="1:20" x14ac:dyDescent="0.25">
      <c r="A33" s="4" t="str">
        <f>HYPERLINK("https://nddot-ixmultiasset.biprod.cloud/#/asset/inventory/nbibridges/2148", "0002-033.331  R")</f>
        <v>0002-033.331  R</v>
      </c>
      <c r="B33" s="5" t="s">
        <v>293</v>
      </c>
      <c r="C33" s="5" t="s">
        <v>33</v>
      </c>
      <c r="D33" s="5" t="s">
        <v>22</v>
      </c>
      <c r="E33" s="5" t="s">
        <v>23</v>
      </c>
      <c r="F33" s="5" t="s">
        <v>82</v>
      </c>
      <c r="G33" s="5" t="s">
        <v>25</v>
      </c>
      <c r="H33" s="5" t="s">
        <v>192</v>
      </c>
      <c r="I33" s="5" t="s">
        <v>27</v>
      </c>
      <c r="J33" s="5"/>
      <c r="K33" s="5" t="s">
        <v>36</v>
      </c>
      <c r="L33" s="5" t="s">
        <v>37</v>
      </c>
      <c r="M33" s="5" t="s">
        <v>30</v>
      </c>
      <c r="N33" s="5"/>
      <c r="O33" s="5"/>
      <c r="P33" s="5"/>
      <c r="Q33" s="5"/>
      <c r="R33" s="5"/>
      <c r="S33" s="5"/>
      <c r="T33" s="5" t="s">
        <v>31</v>
      </c>
    </row>
    <row r="34" spans="1:20" x14ac:dyDescent="0.25">
      <c r="A34" s="4" t="str">
        <f>HYPERLINK("https://nddot-ixmultiasset.biprod.cloud/#/asset/inventory/nbibridges/2266", "0005-113.828")</f>
        <v>0005-113.828</v>
      </c>
      <c r="B34" s="5" t="s">
        <v>305</v>
      </c>
      <c r="C34" s="5" t="s">
        <v>220</v>
      </c>
      <c r="D34" s="5" t="s">
        <v>51</v>
      </c>
      <c r="E34" s="5" t="s">
        <v>23</v>
      </c>
      <c r="F34" s="5" t="s">
        <v>273</v>
      </c>
      <c r="G34" s="5" t="s">
        <v>25</v>
      </c>
      <c r="H34" s="5" t="s">
        <v>222</v>
      </c>
      <c r="I34" s="5" t="s">
        <v>73</v>
      </c>
      <c r="J34" s="5"/>
      <c r="K34" s="5" t="s">
        <v>36</v>
      </c>
      <c r="L34" s="5" t="s">
        <v>37</v>
      </c>
      <c r="M34" s="5" t="s">
        <v>30</v>
      </c>
      <c r="N34" s="5"/>
      <c r="O34" s="5"/>
      <c r="P34" s="5"/>
      <c r="Q34" s="5"/>
      <c r="R34" s="5"/>
      <c r="S34" s="5"/>
      <c r="T34" s="5" t="s">
        <v>31</v>
      </c>
    </row>
    <row r="35" spans="1:20" x14ac:dyDescent="0.25">
      <c r="A35" s="2" t="str">
        <f>HYPERLINK("https://nddot-ixmultiasset.biprod.cloud/#/asset/inventory/nbibridges/2274", "0052-108.482")</f>
        <v>0052-108.482</v>
      </c>
      <c r="B35" s="3" t="s">
        <v>306</v>
      </c>
      <c r="C35" s="3" t="s">
        <v>48</v>
      </c>
      <c r="D35" s="3" t="s">
        <v>40</v>
      </c>
      <c r="E35" s="3" t="s">
        <v>23</v>
      </c>
      <c r="F35" s="3" t="s">
        <v>97</v>
      </c>
      <c r="G35" s="3" t="s">
        <v>25</v>
      </c>
      <c r="H35" s="3" t="s">
        <v>59</v>
      </c>
      <c r="I35" s="3" t="s">
        <v>43</v>
      </c>
      <c r="J35" s="3"/>
      <c r="K35" s="3" t="s">
        <v>36</v>
      </c>
      <c r="L35" s="3" t="s">
        <v>37</v>
      </c>
      <c r="M35" s="3" t="s">
        <v>30</v>
      </c>
      <c r="N35" s="3"/>
      <c r="O35" s="3"/>
      <c r="P35" s="3"/>
      <c r="Q35" s="3"/>
      <c r="R35" s="3"/>
      <c r="S35" s="3"/>
      <c r="T35" s="3" t="s">
        <v>31</v>
      </c>
    </row>
    <row r="36" spans="1:20" x14ac:dyDescent="0.25">
      <c r="A36" s="2" t="str">
        <f>HYPERLINK("https://nddot-ixmultiasset.biprod.cloud/#/asset/inventory/nbibridges/2672", "0052-108.952")</f>
        <v>0052-108.952</v>
      </c>
      <c r="B36" s="3" t="s">
        <v>348</v>
      </c>
      <c r="C36" s="3" t="s">
        <v>48</v>
      </c>
      <c r="D36" s="3" t="s">
        <v>40</v>
      </c>
      <c r="E36" s="3" t="s">
        <v>23</v>
      </c>
      <c r="F36" s="3" t="s">
        <v>97</v>
      </c>
      <c r="G36" s="3" t="s">
        <v>25</v>
      </c>
      <c r="H36" s="3" t="s">
        <v>59</v>
      </c>
      <c r="I36" s="3" t="s">
        <v>43</v>
      </c>
      <c r="J36" s="3"/>
      <c r="K36" s="3" t="s">
        <v>36</v>
      </c>
      <c r="L36" s="3" t="s">
        <v>37</v>
      </c>
      <c r="M36" s="3" t="s">
        <v>30</v>
      </c>
      <c r="N36" s="3"/>
      <c r="O36" s="3"/>
      <c r="P36" s="3"/>
      <c r="Q36" s="3"/>
      <c r="R36" s="3"/>
      <c r="S36" s="3"/>
      <c r="T36" s="3" t="s">
        <v>31</v>
      </c>
    </row>
    <row r="37" spans="1:20" x14ac:dyDescent="0.25">
      <c r="A37" s="4" t="str">
        <f>HYPERLINK("https://nddot-ixmultiasset.biprod.cloud/#/asset/inventory/nbibridges/2939", "0052-108.957")</f>
        <v>0052-108.957</v>
      </c>
      <c r="B37" s="5" t="s">
        <v>360</v>
      </c>
      <c r="C37" s="5" t="s">
        <v>48</v>
      </c>
      <c r="D37" s="5" t="s">
        <v>40</v>
      </c>
      <c r="E37" s="5" t="s">
        <v>23</v>
      </c>
      <c r="F37" s="5" t="s">
        <v>97</v>
      </c>
      <c r="G37" s="5" t="s">
        <v>25</v>
      </c>
      <c r="H37" s="5" t="s">
        <v>59</v>
      </c>
      <c r="I37" s="5" t="s">
        <v>43</v>
      </c>
      <c r="J37" s="5"/>
      <c r="K37" s="5" t="s">
        <v>36</v>
      </c>
      <c r="L37" s="5" t="s">
        <v>37</v>
      </c>
      <c r="M37" s="5" t="s">
        <v>30</v>
      </c>
      <c r="N37" s="5"/>
      <c r="O37" s="5"/>
      <c r="P37" s="5"/>
      <c r="Q37" s="5"/>
      <c r="R37" s="5"/>
      <c r="S37" s="5"/>
      <c r="T37" s="5" t="s">
        <v>31</v>
      </c>
    </row>
    <row r="38" spans="1:20" x14ac:dyDescent="0.25">
      <c r="A38" s="2" t="str">
        <f>HYPERLINK("https://nddot-ixmultiasset.biprod.cloud/#/asset/inventory/nbibridges/3059", "0050-065.716")</f>
        <v>0050-065.716</v>
      </c>
      <c r="B38" s="3" t="s">
        <v>366</v>
      </c>
      <c r="C38" s="3" t="s">
        <v>48</v>
      </c>
      <c r="D38" s="3" t="s">
        <v>154</v>
      </c>
      <c r="E38" s="3" t="s">
        <v>23</v>
      </c>
      <c r="F38" s="3" t="s">
        <v>226</v>
      </c>
      <c r="G38" s="3" t="s">
        <v>25</v>
      </c>
      <c r="H38" s="3" t="s">
        <v>42</v>
      </c>
      <c r="I38" s="3" t="s">
        <v>43</v>
      </c>
      <c r="J38" s="3"/>
      <c r="K38" s="3" t="s">
        <v>36</v>
      </c>
      <c r="L38" s="3" t="s">
        <v>37</v>
      </c>
      <c r="M38" s="3" t="s">
        <v>30</v>
      </c>
      <c r="N38" s="3"/>
      <c r="O38" s="3"/>
      <c r="P38" s="3"/>
      <c r="Q38" s="3"/>
      <c r="R38" s="3"/>
      <c r="S38" s="3"/>
      <c r="T38" s="3" t="s">
        <v>31</v>
      </c>
    </row>
    <row r="39" spans="1:20" x14ac:dyDescent="0.25">
      <c r="A39" s="2" t="str">
        <f>HYPERLINK("https://nddot-ixmultiasset.biprod.cloud/#/asset/inventory/nbibridges/3110", "0050-076.347")</f>
        <v>0050-076.347</v>
      </c>
      <c r="B39" s="3" t="s">
        <v>368</v>
      </c>
      <c r="C39" s="3" t="s">
        <v>48</v>
      </c>
      <c r="D39" s="3" t="s">
        <v>154</v>
      </c>
      <c r="E39" s="3" t="s">
        <v>23</v>
      </c>
      <c r="F39" s="3" t="s">
        <v>104</v>
      </c>
      <c r="G39" s="3" t="s">
        <v>25</v>
      </c>
      <c r="H39" s="3" t="s">
        <v>59</v>
      </c>
      <c r="I39" s="3" t="s">
        <v>43</v>
      </c>
      <c r="J39" s="3"/>
      <c r="K39" s="3" t="s">
        <v>36</v>
      </c>
      <c r="L39" s="3" t="s">
        <v>37</v>
      </c>
      <c r="M39" s="3" t="s">
        <v>30</v>
      </c>
      <c r="N39" s="3"/>
      <c r="O39" s="3"/>
      <c r="P39" s="3"/>
      <c r="Q39" s="3"/>
      <c r="R39" s="3"/>
      <c r="S39" s="3"/>
      <c r="T39" s="3" t="s">
        <v>31</v>
      </c>
    </row>
    <row r="40" spans="1:20" x14ac:dyDescent="0.25">
      <c r="A40" s="2" t="str">
        <f>HYPERLINK("https://nddot-ixmultiasset.biprod.cloud/#/asset/inventory/nbibridges/3212", "0083-233.213")</f>
        <v>0083-233.213</v>
      </c>
      <c r="B40" s="3" t="s">
        <v>371</v>
      </c>
      <c r="C40" s="3" t="s">
        <v>165</v>
      </c>
      <c r="D40" s="3" t="s">
        <v>182</v>
      </c>
      <c r="E40" s="3" t="s">
        <v>23</v>
      </c>
      <c r="F40" s="3" t="s">
        <v>52</v>
      </c>
      <c r="G40" s="3" t="s">
        <v>25</v>
      </c>
      <c r="H40" s="3" t="s">
        <v>167</v>
      </c>
      <c r="I40" s="3" t="s">
        <v>105</v>
      </c>
      <c r="J40" s="3"/>
      <c r="K40" s="3" t="s">
        <v>36</v>
      </c>
      <c r="L40" s="3" t="s">
        <v>37</v>
      </c>
      <c r="M40" s="3" t="s">
        <v>30</v>
      </c>
      <c r="N40" s="3"/>
      <c r="O40" s="3"/>
      <c r="P40" s="3"/>
      <c r="Q40" s="3"/>
      <c r="R40" s="3"/>
      <c r="S40" s="3"/>
      <c r="T40" s="3" t="s">
        <v>31</v>
      </c>
    </row>
    <row r="41" spans="1:20" x14ac:dyDescent="0.25">
      <c r="A41" s="4" t="str">
        <f>HYPERLINK("https://nddot-ixmultiasset.biprod.cloud/#/asset/inventory/nbibridges/3230", "0002-057.038")</f>
        <v>0002-057.038</v>
      </c>
      <c r="B41" s="5" t="s">
        <v>372</v>
      </c>
      <c r="C41" s="5" t="s">
        <v>48</v>
      </c>
      <c r="D41" s="5" t="s">
        <v>22</v>
      </c>
      <c r="E41" s="5" t="s">
        <v>23</v>
      </c>
      <c r="F41" s="5" t="s">
        <v>204</v>
      </c>
      <c r="G41" s="5" t="s">
        <v>25</v>
      </c>
      <c r="H41" s="5" t="s">
        <v>42</v>
      </c>
      <c r="I41" s="5" t="s">
        <v>43</v>
      </c>
      <c r="J41" s="5"/>
      <c r="K41" s="5" t="s">
        <v>36</v>
      </c>
      <c r="L41" s="5" t="s">
        <v>37</v>
      </c>
      <c r="M41" s="5" t="s">
        <v>30</v>
      </c>
      <c r="N41" s="5"/>
      <c r="O41" s="5"/>
      <c r="P41" s="5"/>
      <c r="Q41" s="5"/>
      <c r="R41" s="5"/>
      <c r="S41" s="5"/>
      <c r="T41" s="5" t="s">
        <v>31</v>
      </c>
    </row>
    <row r="42" spans="1:20" x14ac:dyDescent="0.25">
      <c r="A42" s="2" t="str">
        <f>HYPERLINK("https://nddot-ixmultiasset.biprod.cloud/#/asset/inventory/nbibridges/3234", "0052-070.438")</f>
        <v>0052-070.438</v>
      </c>
      <c r="B42" s="3" t="s">
        <v>373</v>
      </c>
      <c r="C42" s="3" t="s">
        <v>374</v>
      </c>
      <c r="D42" s="3" t="s">
        <v>40</v>
      </c>
      <c r="E42" s="3" t="s">
        <v>23</v>
      </c>
      <c r="F42" s="3" t="s">
        <v>375</v>
      </c>
      <c r="G42" s="3" t="s">
        <v>25</v>
      </c>
      <c r="H42" s="3" t="s">
        <v>42</v>
      </c>
      <c r="I42" s="3" t="s">
        <v>43</v>
      </c>
      <c r="J42" s="3"/>
      <c r="K42" s="3" t="s">
        <v>36</v>
      </c>
      <c r="L42" s="3" t="s">
        <v>37</v>
      </c>
      <c r="M42" s="3" t="s">
        <v>30</v>
      </c>
      <c r="N42" s="3"/>
      <c r="O42" s="3"/>
      <c r="P42" s="3"/>
      <c r="Q42" s="3"/>
      <c r="R42" s="3"/>
      <c r="S42" s="3"/>
      <c r="T42" s="3" t="s">
        <v>31</v>
      </c>
    </row>
    <row r="43" spans="1:20" x14ac:dyDescent="0.25">
      <c r="A43" s="4" t="str">
        <f>HYPERLINK("https://nddot-ixmultiasset.biprod.cloud/#/asset/inventory/nbibridges/3247", "0002-073.218  L")</f>
        <v>0002-073.218  L</v>
      </c>
      <c r="B43" s="5" t="s">
        <v>376</v>
      </c>
      <c r="C43" s="5" t="s">
        <v>286</v>
      </c>
      <c r="D43" s="5" t="s">
        <v>22</v>
      </c>
      <c r="E43" s="5" t="s">
        <v>23</v>
      </c>
      <c r="F43" s="5" t="s">
        <v>333</v>
      </c>
      <c r="G43" s="5" t="s">
        <v>25</v>
      </c>
      <c r="H43" s="5" t="s">
        <v>192</v>
      </c>
      <c r="I43" s="5" t="s">
        <v>27</v>
      </c>
      <c r="J43" s="5"/>
      <c r="K43" s="5" t="s">
        <v>36</v>
      </c>
      <c r="L43" s="5" t="s">
        <v>37</v>
      </c>
      <c r="M43" s="5" t="s">
        <v>30</v>
      </c>
      <c r="N43" s="5"/>
      <c r="O43" s="5"/>
      <c r="P43" s="5"/>
      <c r="Q43" s="5"/>
      <c r="R43" s="5"/>
      <c r="S43" s="5"/>
      <c r="T43" s="5" t="s">
        <v>31</v>
      </c>
    </row>
    <row r="44" spans="1:20" x14ac:dyDescent="0.25">
      <c r="A44" s="2" t="str">
        <f>HYPERLINK("https://nddot-ixmultiasset.biprod.cloud/#/asset/inventory/nbibridges/3264", "0052-111.746")</f>
        <v>0052-111.746</v>
      </c>
      <c r="B44" s="3" t="s">
        <v>382</v>
      </c>
      <c r="C44" s="3" t="s">
        <v>48</v>
      </c>
      <c r="D44" s="3" t="s">
        <v>40</v>
      </c>
      <c r="E44" s="3" t="s">
        <v>23</v>
      </c>
      <c r="F44" s="3" t="s">
        <v>97</v>
      </c>
      <c r="G44" s="3" t="s">
        <v>25</v>
      </c>
      <c r="H44" s="3" t="s">
        <v>59</v>
      </c>
      <c r="I44" s="3" t="s">
        <v>43</v>
      </c>
      <c r="J44" s="3"/>
      <c r="K44" s="3" t="s">
        <v>36</v>
      </c>
      <c r="L44" s="3" t="s">
        <v>37</v>
      </c>
      <c r="M44" s="3" t="s">
        <v>30</v>
      </c>
      <c r="N44" s="3"/>
      <c r="O44" s="3"/>
      <c r="P44" s="3"/>
      <c r="Q44" s="3"/>
      <c r="R44" s="3"/>
      <c r="S44" s="3"/>
      <c r="T44" s="3" t="s">
        <v>31</v>
      </c>
    </row>
    <row r="45" spans="1:20" x14ac:dyDescent="0.25">
      <c r="A45" s="4" t="str">
        <f>HYPERLINK("https://nddot-ixmultiasset.biprod.cloud/#/asset/inventory/nbibridges/3510", "0028-070.479")</f>
        <v>0028-070.479</v>
      </c>
      <c r="B45" s="5" t="s">
        <v>398</v>
      </c>
      <c r="C45" s="5" t="s">
        <v>399</v>
      </c>
      <c r="D45" s="5" t="s">
        <v>347</v>
      </c>
      <c r="E45" s="5" t="s">
        <v>23</v>
      </c>
      <c r="F45" s="5" t="s">
        <v>400</v>
      </c>
      <c r="G45" s="5" t="s">
        <v>25</v>
      </c>
      <c r="H45" s="5" t="s">
        <v>192</v>
      </c>
      <c r="I45" s="5" t="s">
        <v>27</v>
      </c>
      <c r="J45" s="5"/>
      <c r="K45" s="5" t="s">
        <v>36</v>
      </c>
      <c r="L45" s="5" t="s">
        <v>37</v>
      </c>
      <c r="M45" s="5" t="s">
        <v>30</v>
      </c>
      <c r="N45" s="5"/>
      <c r="O45" s="5"/>
      <c r="P45" s="5"/>
      <c r="Q45" s="5"/>
      <c r="R45" s="5"/>
      <c r="S45" s="5"/>
      <c r="T45" s="5" t="s">
        <v>31</v>
      </c>
    </row>
    <row r="46" spans="1:20" x14ac:dyDescent="0.25">
      <c r="A46" s="2" t="str">
        <f>HYPERLINK("https://nddot-ixmultiasset.biprod.cloud/#/asset/inventory/nbibridges/3519", "0083-256.607")</f>
        <v>0083-256.607</v>
      </c>
      <c r="B46" s="3" t="s">
        <v>401</v>
      </c>
      <c r="C46" s="3" t="s">
        <v>48</v>
      </c>
      <c r="D46" s="3" t="s">
        <v>182</v>
      </c>
      <c r="E46" s="3" t="s">
        <v>23</v>
      </c>
      <c r="F46" s="3" t="s">
        <v>160</v>
      </c>
      <c r="G46" s="3" t="s">
        <v>25</v>
      </c>
      <c r="H46" s="3" t="s">
        <v>42</v>
      </c>
      <c r="I46" s="3" t="s">
        <v>43</v>
      </c>
      <c r="J46" s="3"/>
      <c r="K46" s="3" t="s">
        <v>36</v>
      </c>
      <c r="L46" s="3" t="s">
        <v>37</v>
      </c>
      <c r="M46" s="3" t="s">
        <v>30</v>
      </c>
      <c r="N46" s="3"/>
      <c r="O46" s="3"/>
      <c r="P46" s="3"/>
      <c r="Q46" s="3"/>
      <c r="R46" s="3"/>
      <c r="S46" s="3"/>
      <c r="T46" s="3" t="s">
        <v>31</v>
      </c>
    </row>
    <row r="47" spans="1:20" x14ac:dyDescent="0.25">
      <c r="A47" s="2" t="str">
        <f>HYPERLINK("https://nddot-ixmultiasset.biprod.cloud/#/asset/inventory/nbibridges/3558", "0052-014.579")</f>
        <v>0052-014.579</v>
      </c>
      <c r="B47" s="3" t="s">
        <v>403</v>
      </c>
      <c r="C47" s="3" t="s">
        <v>404</v>
      </c>
      <c r="D47" s="3" t="s">
        <v>40</v>
      </c>
      <c r="E47" s="3" t="s">
        <v>23</v>
      </c>
      <c r="F47" s="3" t="s">
        <v>237</v>
      </c>
      <c r="G47" s="3" t="s">
        <v>25</v>
      </c>
      <c r="H47" s="3" t="s">
        <v>192</v>
      </c>
      <c r="I47" s="3" t="s">
        <v>73</v>
      </c>
      <c r="J47" s="3"/>
      <c r="K47" s="3" t="s">
        <v>36</v>
      </c>
      <c r="L47" s="3" t="s">
        <v>37</v>
      </c>
      <c r="M47" s="3" t="s">
        <v>30</v>
      </c>
      <c r="N47" s="3"/>
      <c r="O47" s="3"/>
      <c r="P47" s="3"/>
      <c r="Q47" s="3"/>
      <c r="R47" s="3"/>
      <c r="S47" s="3"/>
      <c r="T47" s="3"/>
    </row>
    <row r="48" spans="1:20" x14ac:dyDescent="0.25">
      <c r="A48" s="2" t="str">
        <f>HYPERLINK("https://nddot-ixmultiasset.biprod.cloud/#/asset/inventory/nbibridges/3710", "0028-090.381")</f>
        <v>0028-090.381</v>
      </c>
      <c r="B48" s="3" t="s">
        <v>418</v>
      </c>
      <c r="C48" s="3" t="s">
        <v>419</v>
      </c>
      <c r="D48" s="3" t="s">
        <v>347</v>
      </c>
      <c r="E48" s="3" t="s">
        <v>23</v>
      </c>
      <c r="F48" s="3" t="s">
        <v>420</v>
      </c>
      <c r="G48" s="3" t="s">
        <v>25</v>
      </c>
      <c r="H48" s="3" t="s">
        <v>59</v>
      </c>
      <c r="I48" s="3" t="s">
        <v>43</v>
      </c>
      <c r="J48" s="3"/>
      <c r="K48" s="3" t="s">
        <v>36</v>
      </c>
      <c r="L48" s="3" t="s">
        <v>37</v>
      </c>
      <c r="M48" s="3" t="s">
        <v>30</v>
      </c>
      <c r="N48" s="3"/>
      <c r="O48" s="3"/>
      <c r="P48" s="3"/>
      <c r="Q48" s="3"/>
      <c r="R48" s="3"/>
      <c r="S48" s="3"/>
      <c r="T48" s="3" t="s">
        <v>31</v>
      </c>
    </row>
    <row r="49" spans="1:20" x14ac:dyDescent="0.25">
      <c r="A49" s="2" t="str">
        <f>HYPERLINK("https://nddot-ixmultiasset.biprod.cloud/#/asset/inventory/nbibridges/3712", "0052-075.032")</f>
        <v>0052-075.032</v>
      </c>
      <c r="B49" s="3" t="s">
        <v>426</v>
      </c>
      <c r="C49" s="3" t="s">
        <v>427</v>
      </c>
      <c r="D49" s="3" t="s">
        <v>40</v>
      </c>
      <c r="E49" s="3" t="s">
        <v>23</v>
      </c>
      <c r="F49" s="3" t="s">
        <v>237</v>
      </c>
      <c r="G49" s="3" t="s">
        <v>25</v>
      </c>
      <c r="H49" s="3" t="s">
        <v>42</v>
      </c>
      <c r="I49" s="3" t="s">
        <v>43</v>
      </c>
      <c r="J49" s="3"/>
      <c r="K49" s="3" t="s">
        <v>36</v>
      </c>
      <c r="L49" s="3" t="s">
        <v>37</v>
      </c>
      <c r="M49" s="3" t="s">
        <v>30</v>
      </c>
      <c r="N49" s="3"/>
      <c r="O49" s="3"/>
      <c r="P49" s="3"/>
      <c r="Q49" s="3"/>
      <c r="R49" s="3"/>
      <c r="S49" s="3"/>
      <c r="T49" s="3" t="s">
        <v>31</v>
      </c>
    </row>
    <row r="50" spans="1:20" x14ac:dyDescent="0.25">
      <c r="A50" s="4" t="str">
        <f>HYPERLINK("https://nddot-ixmultiasset.biprod.cloud/#/asset/inventory/nbibridges/3726", "0002-073.218  R")</f>
        <v>0002-073.218  R</v>
      </c>
      <c r="B50" s="5" t="s">
        <v>428</v>
      </c>
      <c r="C50" s="5" t="s">
        <v>286</v>
      </c>
      <c r="D50" s="5" t="s">
        <v>22</v>
      </c>
      <c r="E50" s="5" t="s">
        <v>23</v>
      </c>
      <c r="F50" s="5" t="s">
        <v>237</v>
      </c>
      <c r="G50" s="5" t="s">
        <v>25</v>
      </c>
      <c r="H50" s="5" t="s">
        <v>192</v>
      </c>
      <c r="I50" s="5" t="s">
        <v>73</v>
      </c>
      <c r="J50" s="5"/>
      <c r="K50" s="5" t="s">
        <v>36</v>
      </c>
      <c r="L50" s="5" t="s">
        <v>37</v>
      </c>
      <c r="M50" s="5" t="s">
        <v>30</v>
      </c>
      <c r="N50" s="5"/>
      <c r="O50" s="5"/>
      <c r="P50" s="5"/>
      <c r="Q50" s="5"/>
      <c r="R50" s="5"/>
      <c r="S50" s="5"/>
      <c r="T50" s="5" t="s">
        <v>31</v>
      </c>
    </row>
    <row r="51" spans="1:20" x14ac:dyDescent="0.25">
      <c r="A51" s="4" t="str">
        <f>HYPERLINK("https://nddot-ixmultiasset.biprod.cloud/#/asset/inventory/nbibridges/3846", "0083-248.343")</f>
        <v>0083-248.343</v>
      </c>
      <c r="B51" s="5" t="s">
        <v>441</v>
      </c>
      <c r="C51" s="5" t="s">
        <v>48</v>
      </c>
      <c r="D51" s="5" t="s">
        <v>182</v>
      </c>
      <c r="E51" s="5" t="s">
        <v>23</v>
      </c>
      <c r="F51" s="5" t="s">
        <v>393</v>
      </c>
      <c r="G51" s="5" t="s">
        <v>25</v>
      </c>
      <c r="H51" s="5" t="s">
        <v>42</v>
      </c>
      <c r="I51" s="5" t="s">
        <v>43</v>
      </c>
      <c r="J51" s="5"/>
      <c r="K51" s="5" t="s">
        <v>36</v>
      </c>
      <c r="L51" s="5" t="s">
        <v>37</v>
      </c>
      <c r="M51" s="5" t="s">
        <v>30</v>
      </c>
      <c r="N51" s="5"/>
      <c r="O51" s="5"/>
      <c r="P51" s="5"/>
      <c r="Q51" s="5"/>
      <c r="R51" s="5"/>
      <c r="S51" s="5"/>
      <c r="T51" s="5" t="s">
        <v>31</v>
      </c>
    </row>
    <row r="52" spans="1:20" x14ac:dyDescent="0.25">
      <c r="A52" s="4" t="str">
        <f>HYPERLINK("https://nddot-ixmultiasset.biprod.cloud/#/asset/inventory/nbibridges/3891", "0040-003.602")</f>
        <v>0040-003.602</v>
      </c>
      <c r="B52" s="5" t="s">
        <v>445</v>
      </c>
      <c r="C52" s="5" t="s">
        <v>446</v>
      </c>
      <c r="D52" s="5" t="s">
        <v>447</v>
      </c>
      <c r="E52" s="5" t="s">
        <v>23</v>
      </c>
      <c r="F52" s="5" t="s">
        <v>400</v>
      </c>
      <c r="G52" s="5" t="s">
        <v>25</v>
      </c>
      <c r="H52" s="5" t="s">
        <v>192</v>
      </c>
      <c r="I52" s="5" t="s">
        <v>27</v>
      </c>
      <c r="J52" s="5"/>
      <c r="K52" s="5" t="s">
        <v>36</v>
      </c>
      <c r="L52" s="5" t="s">
        <v>37</v>
      </c>
      <c r="M52" s="5" t="s">
        <v>30</v>
      </c>
      <c r="N52" s="5"/>
      <c r="O52" s="5"/>
      <c r="P52" s="5"/>
      <c r="Q52" s="5"/>
      <c r="R52" s="5"/>
      <c r="S52" s="5"/>
      <c r="T52" s="5" t="s">
        <v>31</v>
      </c>
    </row>
    <row r="53" spans="1:20" x14ac:dyDescent="0.25">
      <c r="A53" s="4" t="str">
        <f>HYPERLINK("https://nddot-ixmultiasset.biprod.cloud/#/asset/inventory/nbibridges/3934", "0040-058.713")</f>
        <v>0040-058.713</v>
      </c>
      <c r="B53" s="5" t="s">
        <v>453</v>
      </c>
      <c r="C53" s="5" t="s">
        <v>48</v>
      </c>
      <c r="D53" s="5" t="s">
        <v>447</v>
      </c>
      <c r="E53" s="5" t="s">
        <v>23</v>
      </c>
      <c r="F53" s="5" t="s">
        <v>454</v>
      </c>
      <c r="G53" s="5" t="s">
        <v>25</v>
      </c>
      <c r="H53" s="5" t="s">
        <v>42</v>
      </c>
      <c r="I53" s="5" t="s">
        <v>43</v>
      </c>
      <c r="J53" s="5"/>
      <c r="K53" s="5" t="s">
        <v>36</v>
      </c>
      <c r="L53" s="5" t="s">
        <v>37</v>
      </c>
      <c r="M53" s="5" t="s">
        <v>30</v>
      </c>
      <c r="N53" s="5"/>
      <c r="O53" s="5"/>
      <c r="P53" s="5"/>
      <c r="Q53" s="5"/>
      <c r="R53" s="5"/>
      <c r="S53" s="5"/>
      <c r="T53" s="5" t="s">
        <v>31</v>
      </c>
    </row>
    <row r="54" spans="1:20" x14ac:dyDescent="0.25">
      <c r="A54" s="4" t="str">
        <f>HYPERLINK("https://nddot-ixmultiasset.biprod.cloud/#/asset/inventory/nbibridges/3954", "0256-015.977")</f>
        <v>0256-015.977</v>
      </c>
      <c r="B54" s="5" t="s">
        <v>456</v>
      </c>
      <c r="C54" s="5" t="s">
        <v>457</v>
      </c>
      <c r="D54" s="5" t="s">
        <v>458</v>
      </c>
      <c r="E54" s="5" t="s">
        <v>23</v>
      </c>
      <c r="F54" s="5" t="s">
        <v>459</v>
      </c>
      <c r="G54" s="5" t="s">
        <v>25</v>
      </c>
      <c r="H54" s="5" t="s">
        <v>167</v>
      </c>
      <c r="I54" s="5" t="s">
        <v>105</v>
      </c>
      <c r="J54" s="5"/>
      <c r="K54" s="5" t="s">
        <v>36</v>
      </c>
      <c r="L54" s="5" t="s">
        <v>37</v>
      </c>
      <c r="M54" s="5" t="s">
        <v>30</v>
      </c>
      <c r="N54" s="5"/>
      <c r="O54" s="5"/>
      <c r="P54" s="5"/>
      <c r="Q54" s="5"/>
      <c r="R54" s="5"/>
      <c r="S54" s="5"/>
      <c r="T54" s="5" t="s">
        <v>31</v>
      </c>
    </row>
    <row r="55" spans="1:20" x14ac:dyDescent="0.25">
      <c r="A55" s="4" t="str">
        <f>HYPERLINK("https://nddot-ixmultiasset.biprod.cloud/#/asset/inventory/nbibridges/4009", "0014-141.343")</f>
        <v>0014-141.343</v>
      </c>
      <c r="B55" s="5" t="s">
        <v>461</v>
      </c>
      <c r="C55" s="5" t="s">
        <v>220</v>
      </c>
      <c r="D55" s="5" t="s">
        <v>462</v>
      </c>
      <c r="E55" s="5" t="s">
        <v>23</v>
      </c>
      <c r="F55" s="5" t="s">
        <v>216</v>
      </c>
      <c r="G55" s="5" t="s">
        <v>25</v>
      </c>
      <c r="H55" s="5" t="s">
        <v>222</v>
      </c>
      <c r="I55" s="5" t="s">
        <v>73</v>
      </c>
      <c r="J55" s="5"/>
      <c r="K55" s="5" t="s">
        <v>36</v>
      </c>
      <c r="L55" s="5" t="s">
        <v>37</v>
      </c>
      <c r="M55" s="5" t="s">
        <v>30</v>
      </c>
      <c r="N55" s="5"/>
      <c r="O55" s="5"/>
      <c r="P55" s="5" t="s">
        <v>205</v>
      </c>
      <c r="Q55" s="5" t="s">
        <v>206</v>
      </c>
      <c r="R55" s="5"/>
      <c r="S55" s="5"/>
      <c r="T55" s="5" t="s">
        <v>31</v>
      </c>
    </row>
    <row r="56" spans="1:20" x14ac:dyDescent="0.25">
      <c r="A56" s="2" t="str">
        <f>HYPERLINK("https://nddot-ixmultiasset.biprod.cloud/#/asset/inventory/nbibridges/4018", "0028-095.668")</f>
        <v>0028-095.668</v>
      </c>
      <c r="B56" s="3" t="s">
        <v>463</v>
      </c>
      <c r="C56" s="3" t="s">
        <v>165</v>
      </c>
      <c r="D56" s="3" t="s">
        <v>347</v>
      </c>
      <c r="E56" s="3" t="s">
        <v>23</v>
      </c>
      <c r="F56" s="3" t="s">
        <v>145</v>
      </c>
      <c r="G56" s="3" t="s">
        <v>25</v>
      </c>
      <c r="H56" s="3" t="s">
        <v>42</v>
      </c>
      <c r="I56" s="3" t="s">
        <v>43</v>
      </c>
      <c r="J56" s="3"/>
      <c r="K56" s="3" t="s">
        <v>36</v>
      </c>
      <c r="L56" s="3" t="s">
        <v>37</v>
      </c>
      <c r="M56" s="3" t="s">
        <v>30</v>
      </c>
      <c r="N56" s="3"/>
      <c r="O56" s="3"/>
      <c r="P56" s="3"/>
      <c r="Q56" s="3"/>
      <c r="R56" s="3"/>
      <c r="S56" s="3"/>
      <c r="T56" s="3" t="s">
        <v>31</v>
      </c>
    </row>
    <row r="57" spans="1:20" x14ac:dyDescent="0.25">
      <c r="A57" s="4" t="str">
        <f>HYPERLINK("https://nddot-ixmultiasset.biprod.cloud/#/asset/inventory/nbibridges/4082", "0014-144.188")</f>
        <v>0014-144.188</v>
      </c>
      <c r="B57" s="5" t="s">
        <v>464</v>
      </c>
      <c r="C57" s="5" t="s">
        <v>301</v>
      </c>
      <c r="D57" s="5" t="s">
        <v>462</v>
      </c>
      <c r="E57" s="5" t="s">
        <v>23</v>
      </c>
      <c r="F57" s="5" t="s">
        <v>216</v>
      </c>
      <c r="G57" s="5" t="s">
        <v>25</v>
      </c>
      <c r="H57" s="5" t="s">
        <v>167</v>
      </c>
      <c r="I57" s="5" t="s">
        <v>105</v>
      </c>
      <c r="J57" s="5" t="s">
        <v>299</v>
      </c>
      <c r="K57" s="5" t="s">
        <v>36</v>
      </c>
      <c r="L57" s="5" t="s">
        <v>37</v>
      </c>
      <c r="M57" s="5" t="s">
        <v>30</v>
      </c>
      <c r="N57" s="5"/>
      <c r="O57" s="5"/>
      <c r="P57" s="5"/>
      <c r="Q57" s="5"/>
      <c r="R57" s="5"/>
      <c r="S57" s="5"/>
      <c r="T57" s="5" t="s">
        <v>31</v>
      </c>
    </row>
    <row r="58" spans="1:20" x14ac:dyDescent="0.25">
      <c r="A58" s="2" t="str">
        <f>HYPERLINK("https://nddot-ixmultiasset.biprod.cloud/#/asset/inventory/nbibridges/4084", "0052-023.396")</f>
        <v>0052-023.396</v>
      </c>
      <c r="B58" s="3" t="s">
        <v>465</v>
      </c>
      <c r="C58" s="3" t="s">
        <v>48</v>
      </c>
      <c r="D58" s="3" t="s">
        <v>466</v>
      </c>
      <c r="E58" s="3" t="s">
        <v>23</v>
      </c>
      <c r="F58" s="3" t="s">
        <v>52</v>
      </c>
      <c r="G58" s="3" t="s">
        <v>25</v>
      </c>
      <c r="H58" s="3" t="s">
        <v>42</v>
      </c>
      <c r="I58" s="3" t="s">
        <v>43</v>
      </c>
      <c r="J58" s="3"/>
      <c r="K58" s="3" t="s">
        <v>36</v>
      </c>
      <c r="L58" s="3" t="s">
        <v>37</v>
      </c>
      <c r="M58" s="3" t="s">
        <v>30</v>
      </c>
      <c r="N58" s="3"/>
      <c r="O58" s="3"/>
      <c r="P58" s="3"/>
      <c r="Q58" s="3"/>
      <c r="R58" s="3"/>
      <c r="S58" s="3"/>
      <c r="T58" s="3" t="s">
        <v>31</v>
      </c>
    </row>
    <row r="59" spans="1:20" x14ac:dyDescent="0.25">
      <c r="A59" s="2" t="str">
        <f>HYPERLINK("https://nddot-ixmultiasset.biprod.cloud/#/asset/inventory/nbibridges/4154", "0085-201.794")</f>
        <v>0085-201.794</v>
      </c>
      <c r="B59" s="3" t="s">
        <v>474</v>
      </c>
      <c r="C59" s="3" t="s">
        <v>48</v>
      </c>
      <c r="D59" s="3" t="s">
        <v>34</v>
      </c>
      <c r="E59" s="3" t="s">
        <v>23</v>
      </c>
      <c r="F59" s="3" t="s">
        <v>420</v>
      </c>
      <c r="G59" s="3" t="s">
        <v>25</v>
      </c>
      <c r="H59" s="3" t="s">
        <v>59</v>
      </c>
      <c r="I59" s="3" t="s">
        <v>43</v>
      </c>
      <c r="J59" s="3"/>
      <c r="K59" s="3" t="s">
        <v>36</v>
      </c>
      <c r="L59" s="3" t="s">
        <v>37</v>
      </c>
      <c r="M59" s="3" t="s">
        <v>30</v>
      </c>
      <c r="N59" s="3"/>
      <c r="O59" s="3"/>
      <c r="P59" s="3"/>
      <c r="Q59" s="3"/>
      <c r="R59" s="3"/>
      <c r="S59" s="3"/>
      <c r="T59" s="3" t="s">
        <v>31</v>
      </c>
    </row>
    <row r="60" spans="1:20" x14ac:dyDescent="0.25">
      <c r="A60" s="4" t="str">
        <f>HYPERLINK("https://nddot-ixmultiasset.biprod.cloud/#/asset/inventory/nbibridges/4164", "0085-202.901")</f>
        <v>0085-202.901</v>
      </c>
      <c r="B60" s="5" t="s">
        <v>475</v>
      </c>
      <c r="C60" s="5" t="s">
        <v>48</v>
      </c>
      <c r="D60" s="5" t="s">
        <v>34</v>
      </c>
      <c r="E60" s="5" t="s">
        <v>23</v>
      </c>
      <c r="F60" s="5" t="s">
        <v>420</v>
      </c>
      <c r="G60" s="5" t="s">
        <v>25</v>
      </c>
      <c r="H60" s="5" t="s">
        <v>59</v>
      </c>
      <c r="I60" s="5" t="s">
        <v>43</v>
      </c>
      <c r="J60" s="5"/>
      <c r="K60" s="5" t="s">
        <v>36</v>
      </c>
      <c r="L60" s="5" t="s">
        <v>37</v>
      </c>
      <c r="M60" s="5" t="s">
        <v>30</v>
      </c>
      <c r="N60" s="5"/>
      <c r="O60" s="5"/>
      <c r="P60" s="5"/>
      <c r="Q60" s="5"/>
      <c r="R60" s="5"/>
      <c r="S60" s="5"/>
      <c r="T60" s="5" t="s">
        <v>31</v>
      </c>
    </row>
    <row r="61" spans="1:20" x14ac:dyDescent="0.25">
      <c r="A61" s="2" t="str">
        <f>HYPERLINK("https://nddot-ixmultiasset.biprod.cloud/#/asset/inventory/nbibridges/4307", "0085-202.906")</f>
        <v>0085-202.906</v>
      </c>
      <c r="B61" s="3" t="s">
        <v>488</v>
      </c>
      <c r="C61" s="3" t="s">
        <v>48</v>
      </c>
      <c r="D61" s="3" t="s">
        <v>34</v>
      </c>
      <c r="E61" s="3" t="s">
        <v>23</v>
      </c>
      <c r="F61" s="3" t="s">
        <v>420</v>
      </c>
      <c r="G61" s="3" t="s">
        <v>25</v>
      </c>
      <c r="H61" s="3" t="s">
        <v>59</v>
      </c>
      <c r="I61" s="3" t="s">
        <v>43</v>
      </c>
      <c r="J61" s="3"/>
      <c r="K61" s="3" t="s">
        <v>36</v>
      </c>
      <c r="L61" s="3" t="s">
        <v>37</v>
      </c>
      <c r="M61" s="3" t="s">
        <v>30</v>
      </c>
      <c r="N61" s="3"/>
      <c r="O61" s="3"/>
      <c r="P61" s="3"/>
      <c r="Q61" s="3"/>
      <c r="R61" s="3"/>
      <c r="S61" s="3"/>
      <c r="T61" s="3" t="s">
        <v>31</v>
      </c>
    </row>
    <row r="62" spans="1:20" x14ac:dyDescent="0.25">
      <c r="A62" s="2" t="str">
        <f>HYPERLINK("https://nddot-ixmultiasset.biprod.cloud/#/asset/inventory/nbibridges/4377", "0002-133.443")</f>
        <v>0002-133.443</v>
      </c>
      <c r="B62" s="3" t="s">
        <v>495</v>
      </c>
      <c r="C62" s="3" t="s">
        <v>496</v>
      </c>
      <c r="D62" s="3" t="s">
        <v>40</v>
      </c>
      <c r="E62" s="3" t="s">
        <v>23</v>
      </c>
      <c r="F62" s="3" t="s">
        <v>333</v>
      </c>
      <c r="G62" s="3" t="s">
        <v>25</v>
      </c>
      <c r="H62" s="3" t="s">
        <v>222</v>
      </c>
      <c r="I62" s="3" t="s">
        <v>73</v>
      </c>
      <c r="J62" s="3"/>
      <c r="K62" s="3" t="s">
        <v>36</v>
      </c>
      <c r="L62" s="3" t="s">
        <v>37</v>
      </c>
      <c r="M62" s="3" t="s">
        <v>30</v>
      </c>
      <c r="N62" s="3"/>
      <c r="O62" s="3"/>
      <c r="P62" s="3"/>
      <c r="Q62" s="3"/>
      <c r="R62" s="3"/>
      <c r="S62" s="3"/>
      <c r="T62" s="3" t="s">
        <v>31</v>
      </c>
    </row>
    <row r="63" spans="1:20" x14ac:dyDescent="0.25">
      <c r="A63" s="4" t="str">
        <f>HYPERLINK("https://nddot-ixmultiasset.biprod.cloud/#/asset/inventory/nbibridges/4386", "0085-201.800")</f>
        <v>0085-201.800</v>
      </c>
      <c r="B63" s="5" t="s">
        <v>501</v>
      </c>
      <c r="C63" s="5" t="s">
        <v>48</v>
      </c>
      <c r="D63" s="5" t="s">
        <v>34</v>
      </c>
      <c r="E63" s="5" t="s">
        <v>23</v>
      </c>
      <c r="F63" s="5" t="s">
        <v>420</v>
      </c>
      <c r="G63" s="5" t="s">
        <v>25</v>
      </c>
      <c r="H63" s="5" t="s">
        <v>59</v>
      </c>
      <c r="I63" s="5" t="s">
        <v>43</v>
      </c>
      <c r="J63" s="5"/>
      <c r="K63" s="5" t="s">
        <v>36</v>
      </c>
      <c r="L63" s="5" t="s">
        <v>37</v>
      </c>
      <c r="M63" s="5" t="s">
        <v>30</v>
      </c>
      <c r="N63" s="5"/>
      <c r="O63" s="5"/>
      <c r="P63" s="5"/>
      <c r="Q63" s="5"/>
      <c r="R63" s="5"/>
      <c r="S63" s="5"/>
      <c r="T63" s="5" t="s">
        <v>31</v>
      </c>
    </row>
    <row r="64" spans="1:20" x14ac:dyDescent="0.25">
      <c r="A64" s="4" t="str">
        <f>HYPERLINK("https://nddot-ixmultiasset.biprod.cloud/#/asset/inventory/nbibridges/4400", "0040-056.778")</f>
        <v>0040-056.778</v>
      </c>
      <c r="B64" s="5" t="s">
        <v>504</v>
      </c>
      <c r="C64" s="5" t="s">
        <v>48</v>
      </c>
      <c r="D64" s="5" t="s">
        <v>447</v>
      </c>
      <c r="E64" s="5" t="s">
        <v>23</v>
      </c>
      <c r="F64" s="5" t="s">
        <v>104</v>
      </c>
      <c r="G64" s="5" t="s">
        <v>25</v>
      </c>
      <c r="H64" s="5" t="s">
        <v>59</v>
      </c>
      <c r="I64" s="5" t="s">
        <v>43</v>
      </c>
      <c r="J64" s="5"/>
      <c r="K64" s="5" t="s">
        <v>36</v>
      </c>
      <c r="L64" s="5" t="s">
        <v>37</v>
      </c>
      <c r="M64" s="5" t="s">
        <v>30</v>
      </c>
      <c r="N64" s="5"/>
      <c r="O64" s="5"/>
      <c r="P64" s="5"/>
      <c r="Q64" s="5"/>
      <c r="R64" s="5"/>
      <c r="S64" s="5"/>
      <c r="T64" s="5" t="s">
        <v>31</v>
      </c>
    </row>
    <row r="65" spans="1:20" x14ac:dyDescent="0.25">
      <c r="A65" s="2" t="str">
        <f>HYPERLINK("https://nddot-ixmultiasset.biprod.cloud/#/asset/inventory/nbibridges/4496", "0052-050.768")</f>
        <v>0052-050.768</v>
      </c>
      <c r="B65" s="3" t="s">
        <v>512</v>
      </c>
      <c r="C65" s="3" t="s">
        <v>225</v>
      </c>
      <c r="D65" s="3" t="s">
        <v>40</v>
      </c>
      <c r="E65" s="3" t="s">
        <v>23</v>
      </c>
      <c r="F65" s="3" t="s">
        <v>440</v>
      </c>
      <c r="G65" s="3" t="s">
        <v>25</v>
      </c>
      <c r="H65" s="3" t="s">
        <v>192</v>
      </c>
      <c r="I65" s="3" t="s">
        <v>27</v>
      </c>
      <c r="J65" s="3"/>
      <c r="K65" s="3" t="s">
        <v>36</v>
      </c>
      <c r="L65" s="3" t="s">
        <v>37</v>
      </c>
      <c r="M65" s="3" t="s">
        <v>30</v>
      </c>
      <c r="N65" s="3"/>
      <c r="O65" s="3"/>
      <c r="P65" s="3"/>
      <c r="Q65" s="3"/>
      <c r="R65" s="3"/>
      <c r="S65" s="3"/>
      <c r="T65" s="3" t="s">
        <v>31</v>
      </c>
    </row>
    <row r="66" spans="1:20" x14ac:dyDescent="0.25">
      <c r="A66" s="2" t="str">
        <f>HYPERLINK("https://nddot-ixmultiasset.biprod.cloud/#/asset/inventory/nbibridges/4557", "0040-022.345")</f>
        <v>0040-022.345</v>
      </c>
      <c r="B66" s="3" t="s">
        <v>514</v>
      </c>
      <c r="C66" s="3" t="s">
        <v>286</v>
      </c>
      <c r="D66" s="3" t="s">
        <v>447</v>
      </c>
      <c r="E66" s="3" t="s">
        <v>23</v>
      </c>
      <c r="F66" s="3" t="s">
        <v>216</v>
      </c>
      <c r="G66" s="3" t="s">
        <v>25</v>
      </c>
      <c r="H66" s="3" t="s">
        <v>167</v>
      </c>
      <c r="I66" s="3" t="s">
        <v>168</v>
      </c>
      <c r="J66" s="3"/>
      <c r="K66" s="3" t="s">
        <v>36</v>
      </c>
      <c r="L66" s="3" t="s">
        <v>37</v>
      </c>
      <c r="M66" s="3" t="s">
        <v>30</v>
      </c>
      <c r="N66" s="3"/>
      <c r="O66" s="3"/>
      <c r="P66" s="3"/>
      <c r="Q66" s="3"/>
      <c r="R66" s="3"/>
      <c r="S66" s="3"/>
      <c r="T66" s="3" t="s">
        <v>31</v>
      </c>
    </row>
    <row r="67" spans="1:20" x14ac:dyDescent="0.25">
      <c r="A67" s="4" t="str">
        <f>HYPERLINK("https://nddot-ixmultiasset.biprod.cloud/#/asset/inventory/nbibridges/4568", "0008-157.458    B")</f>
        <v>0008-157.458    B</v>
      </c>
      <c r="B67" s="5" t="s">
        <v>515</v>
      </c>
      <c r="C67" s="5" t="s">
        <v>516</v>
      </c>
      <c r="D67" s="5" t="s">
        <v>435</v>
      </c>
      <c r="E67" s="5" t="s">
        <v>517</v>
      </c>
      <c r="F67" s="5" t="s">
        <v>363</v>
      </c>
      <c r="G67" s="5" t="s">
        <v>25</v>
      </c>
      <c r="H67" s="5" t="s">
        <v>59</v>
      </c>
      <c r="I67" s="5" t="s">
        <v>73</v>
      </c>
      <c r="J67" s="5"/>
      <c r="K67" s="5" t="s">
        <v>36</v>
      </c>
      <c r="L67" s="5" t="s">
        <v>37</v>
      </c>
      <c r="M67" s="5" t="s">
        <v>30</v>
      </c>
      <c r="N67" s="5"/>
      <c r="O67" s="5"/>
      <c r="P67" s="5"/>
      <c r="Q67" s="5"/>
      <c r="R67" s="5"/>
      <c r="S67" s="5"/>
      <c r="T67" s="5"/>
    </row>
    <row r="68" spans="1:20" x14ac:dyDescent="0.25">
      <c r="A68" s="2" t="str">
        <f>HYPERLINK("https://nddot-ixmultiasset.biprod.cloud/#/asset/inventory/nbibridges/4573", "0085-213.176")</f>
        <v>0085-213.176</v>
      </c>
      <c r="B68" s="3" t="s">
        <v>518</v>
      </c>
      <c r="C68" s="3" t="s">
        <v>48</v>
      </c>
      <c r="D68" s="3" t="s">
        <v>34</v>
      </c>
      <c r="E68" s="3" t="s">
        <v>23</v>
      </c>
      <c r="F68" s="3" t="s">
        <v>420</v>
      </c>
      <c r="G68" s="3" t="s">
        <v>25</v>
      </c>
      <c r="H68" s="3" t="s">
        <v>59</v>
      </c>
      <c r="I68" s="3" t="s">
        <v>43</v>
      </c>
      <c r="J68" s="3"/>
      <c r="K68" s="3" t="s">
        <v>36</v>
      </c>
      <c r="L68" s="3" t="s">
        <v>37</v>
      </c>
      <c r="M68" s="3" t="s">
        <v>30</v>
      </c>
      <c r="N68" s="3"/>
      <c r="O68" s="3"/>
      <c r="P68" s="3"/>
      <c r="Q68" s="3"/>
      <c r="R68" s="3"/>
      <c r="S68" s="3"/>
      <c r="T68" s="3" t="s">
        <v>31</v>
      </c>
    </row>
    <row r="69" spans="1:20" x14ac:dyDescent="0.25">
      <c r="A69" s="4" t="str">
        <f>HYPERLINK("https://nddot-ixmultiasset.biprod.cloud/#/asset/inventory/nbibridges/4879", "0008-206.073")</f>
        <v>0008-206.073</v>
      </c>
      <c r="B69" s="5" t="s">
        <v>528</v>
      </c>
      <c r="C69" s="5" t="s">
        <v>48</v>
      </c>
      <c r="D69" s="5" t="s">
        <v>484</v>
      </c>
      <c r="E69" s="5" t="s">
        <v>23</v>
      </c>
      <c r="F69" s="5" t="s">
        <v>145</v>
      </c>
      <c r="G69" s="5" t="s">
        <v>25</v>
      </c>
      <c r="H69" s="5" t="s">
        <v>42</v>
      </c>
      <c r="I69" s="5" t="s">
        <v>43</v>
      </c>
      <c r="J69" s="5"/>
      <c r="K69" s="5" t="s">
        <v>36</v>
      </c>
      <c r="L69" s="5" t="s">
        <v>37</v>
      </c>
      <c r="M69" s="5" t="s">
        <v>30</v>
      </c>
      <c r="N69" s="5"/>
      <c r="O69" s="5"/>
      <c r="P69" s="5"/>
      <c r="Q69" s="5"/>
      <c r="R69" s="5"/>
      <c r="S69" s="5"/>
      <c r="T69" s="5" t="s">
        <v>31</v>
      </c>
    </row>
    <row r="70" spans="1:20" x14ac:dyDescent="0.25">
      <c r="A70" s="2" t="str">
        <f>HYPERLINK("https://nddot-ixmultiasset.biprod.cloud/#/asset/inventory/nbibridges/4905", "0085-206.809")</f>
        <v>0085-206.809</v>
      </c>
      <c r="B70" s="3" t="s">
        <v>532</v>
      </c>
      <c r="C70" s="3" t="s">
        <v>48</v>
      </c>
      <c r="D70" s="3" t="s">
        <v>34</v>
      </c>
      <c r="E70" s="3" t="s">
        <v>23</v>
      </c>
      <c r="F70" s="3" t="s">
        <v>420</v>
      </c>
      <c r="G70" s="3" t="s">
        <v>25</v>
      </c>
      <c r="H70" s="3" t="s">
        <v>59</v>
      </c>
      <c r="I70" s="3" t="s">
        <v>43</v>
      </c>
      <c r="J70" s="3"/>
      <c r="K70" s="3" t="s">
        <v>36</v>
      </c>
      <c r="L70" s="3" t="s">
        <v>37</v>
      </c>
      <c r="M70" s="3" t="s">
        <v>30</v>
      </c>
      <c r="N70" s="3"/>
      <c r="O70" s="3"/>
      <c r="P70" s="3"/>
      <c r="Q70" s="3"/>
      <c r="R70" s="3"/>
      <c r="S70" s="3"/>
      <c r="T70" s="3" t="s">
        <v>31</v>
      </c>
    </row>
    <row r="71" spans="1:20" x14ac:dyDescent="0.25">
      <c r="A71" s="2" t="str">
        <f>HYPERLINK("https://nddot-ixmultiasset.biprod.cloud/#/asset/inventory/nbibridges/5050", "0085-208.495")</f>
        <v>0085-208.495</v>
      </c>
      <c r="B71" s="3" t="s">
        <v>535</v>
      </c>
      <c r="C71" s="3" t="s">
        <v>33</v>
      </c>
      <c r="D71" s="3" t="s">
        <v>34</v>
      </c>
      <c r="E71" s="3" t="s">
        <v>23</v>
      </c>
      <c r="F71" s="3" t="s">
        <v>35</v>
      </c>
      <c r="G71" s="3" t="s">
        <v>25</v>
      </c>
      <c r="H71" s="3" t="s">
        <v>26</v>
      </c>
      <c r="I71" s="3" t="s">
        <v>27</v>
      </c>
      <c r="J71" s="3"/>
      <c r="K71" s="3" t="s">
        <v>36</v>
      </c>
      <c r="L71" s="3" t="s">
        <v>37</v>
      </c>
      <c r="M71" s="3" t="s">
        <v>30</v>
      </c>
      <c r="N71" s="3"/>
      <c r="O71" s="3"/>
      <c r="P71" s="3"/>
      <c r="Q71" s="3"/>
      <c r="R71" s="3"/>
      <c r="S71" s="3"/>
      <c r="T71" s="3" t="s">
        <v>31</v>
      </c>
    </row>
    <row r="72" spans="1:20" x14ac:dyDescent="0.25">
      <c r="A72" s="2" t="str">
        <f>HYPERLINK("https://nddot-ixmultiasset.biprod.cloud/#/asset/inventory/nbibridges/153", "0003-202.434    B")</f>
        <v>0003-202.434    B</v>
      </c>
      <c r="B72" s="3" t="s">
        <v>69</v>
      </c>
      <c r="C72" s="3" t="s">
        <v>70</v>
      </c>
      <c r="D72" s="3" t="s">
        <v>71</v>
      </c>
      <c r="E72" s="3" t="s">
        <v>23</v>
      </c>
      <c r="F72" s="3" t="s">
        <v>72</v>
      </c>
      <c r="G72" s="3" t="s">
        <v>25</v>
      </c>
      <c r="H72" s="3" t="s">
        <v>59</v>
      </c>
      <c r="I72" s="3" t="s">
        <v>73</v>
      </c>
      <c r="J72" s="3"/>
      <c r="K72" s="3" t="s">
        <v>74</v>
      </c>
      <c r="L72" s="3" t="s">
        <v>75</v>
      </c>
      <c r="M72" s="3" t="s">
        <v>30</v>
      </c>
      <c r="N72" s="3"/>
      <c r="O72" s="3"/>
      <c r="P72" s="3"/>
      <c r="Q72" s="3"/>
      <c r="R72" s="3"/>
      <c r="S72" s="3"/>
      <c r="T72" s="3"/>
    </row>
    <row r="73" spans="1:20" x14ac:dyDescent="0.25">
      <c r="A73" s="4" t="str">
        <f>HYPERLINK("https://nddot-ixmultiasset.biprod.cloud/#/asset/inventory/nbibridges/354", "0066-036.500")</f>
        <v>0066-036.500</v>
      </c>
      <c r="B73" s="5" t="s">
        <v>95</v>
      </c>
      <c r="C73" s="5" t="s">
        <v>48</v>
      </c>
      <c r="D73" s="5" t="s">
        <v>96</v>
      </c>
      <c r="E73" s="5" t="s">
        <v>23</v>
      </c>
      <c r="F73" s="5" t="s">
        <v>97</v>
      </c>
      <c r="G73" s="5" t="s">
        <v>25</v>
      </c>
      <c r="H73" s="5" t="s">
        <v>59</v>
      </c>
      <c r="I73" s="5" t="s">
        <v>43</v>
      </c>
      <c r="J73" s="5"/>
      <c r="K73" s="5" t="s">
        <v>74</v>
      </c>
      <c r="L73" s="5" t="s">
        <v>75</v>
      </c>
      <c r="M73" s="5" t="s">
        <v>30</v>
      </c>
      <c r="N73" s="5"/>
      <c r="O73" s="5"/>
      <c r="P73" s="5"/>
      <c r="Q73" s="5"/>
      <c r="R73" s="5"/>
      <c r="S73" s="5"/>
      <c r="T73" s="5" t="s">
        <v>31</v>
      </c>
    </row>
    <row r="74" spans="1:20" x14ac:dyDescent="0.25">
      <c r="A74" s="4" t="str">
        <f>HYPERLINK("https://nddot-ixmultiasset.biprod.cloud/#/asset/inventory/nbibridges/379", "0060-016.132")</f>
        <v>0060-016.132</v>
      </c>
      <c r="B74" s="5" t="s">
        <v>102</v>
      </c>
      <c r="C74" s="5" t="s">
        <v>48</v>
      </c>
      <c r="D74" s="5" t="s">
        <v>103</v>
      </c>
      <c r="E74" s="5" t="s">
        <v>23</v>
      </c>
      <c r="F74" s="5" t="s">
        <v>104</v>
      </c>
      <c r="G74" s="5" t="s">
        <v>25</v>
      </c>
      <c r="H74" s="5" t="s">
        <v>42</v>
      </c>
      <c r="I74" s="5" t="s">
        <v>105</v>
      </c>
      <c r="J74" s="5"/>
      <c r="K74" s="5" t="s">
        <v>74</v>
      </c>
      <c r="L74" s="5" t="s">
        <v>75</v>
      </c>
      <c r="M74" s="5" t="s">
        <v>30</v>
      </c>
      <c r="N74" s="5"/>
      <c r="O74" s="5"/>
      <c r="P74" s="5"/>
      <c r="Q74" s="5"/>
      <c r="R74" s="5"/>
      <c r="S74" s="5"/>
      <c r="T74" s="5" t="s">
        <v>31</v>
      </c>
    </row>
    <row r="75" spans="1:20" x14ac:dyDescent="0.25">
      <c r="A75" s="4" t="str">
        <f>HYPERLINK("https://nddot-ixmultiasset.biprod.cloud/#/asset/inventory/nbibridges/584", "0003-216.921")</f>
        <v>0003-216.921</v>
      </c>
      <c r="B75" s="5" t="s">
        <v>132</v>
      </c>
      <c r="C75" s="5" t="s">
        <v>133</v>
      </c>
      <c r="D75" s="5" t="s">
        <v>134</v>
      </c>
      <c r="E75" s="5" t="s">
        <v>23</v>
      </c>
      <c r="F75" s="5" t="s">
        <v>135</v>
      </c>
      <c r="G75" s="5" t="s">
        <v>25</v>
      </c>
      <c r="H75" s="5" t="s">
        <v>42</v>
      </c>
      <c r="I75" s="5" t="s">
        <v>43</v>
      </c>
      <c r="J75" s="5"/>
      <c r="K75" s="5" t="s">
        <v>74</v>
      </c>
      <c r="L75" s="5" t="s">
        <v>75</v>
      </c>
      <c r="M75" s="5" t="s">
        <v>30</v>
      </c>
      <c r="N75" s="5"/>
      <c r="O75" s="5"/>
      <c r="P75" s="5"/>
      <c r="Q75" s="5"/>
      <c r="R75" s="5"/>
      <c r="S75" s="5"/>
      <c r="T75" s="5" t="s">
        <v>31</v>
      </c>
    </row>
    <row r="76" spans="1:20" x14ac:dyDescent="0.25">
      <c r="A76" s="4" t="str">
        <f>HYPERLINK("https://nddot-ixmultiasset.biprod.cloud/#/asset/inventory/nbibridges/787", "0005-179.794")</f>
        <v>0005-179.794</v>
      </c>
      <c r="B76" s="5" t="s">
        <v>146</v>
      </c>
      <c r="C76" s="5" t="s">
        <v>147</v>
      </c>
      <c r="D76" s="5" t="s">
        <v>51</v>
      </c>
      <c r="E76" s="5" t="s">
        <v>23</v>
      </c>
      <c r="F76" s="5" t="s">
        <v>148</v>
      </c>
      <c r="G76" s="5" t="s">
        <v>25</v>
      </c>
      <c r="H76" s="5" t="s">
        <v>42</v>
      </c>
      <c r="I76" s="5" t="s">
        <v>43</v>
      </c>
      <c r="J76" s="5"/>
      <c r="K76" s="5" t="s">
        <v>74</v>
      </c>
      <c r="L76" s="5" t="s">
        <v>75</v>
      </c>
      <c r="M76" s="5" t="s">
        <v>30</v>
      </c>
      <c r="N76" s="5"/>
      <c r="O76" s="5"/>
      <c r="P76" s="5"/>
      <c r="Q76" s="5"/>
      <c r="R76" s="5"/>
      <c r="S76" s="5"/>
      <c r="T76" s="5" t="s">
        <v>31</v>
      </c>
    </row>
    <row r="77" spans="1:20" x14ac:dyDescent="0.25">
      <c r="A77" s="4" t="str">
        <f>HYPERLINK("https://nddot-ixmultiasset.biprod.cloud/#/asset/inventory/nbibridges/886", "0060-023.571")</f>
        <v>0060-023.571</v>
      </c>
      <c r="B77" s="5" t="s">
        <v>152</v>
      </c>
      <c r="C77" s="5" t="s">
        <v>48</v>
      </c>
      <c r="D77" s="5" t="s">
        <v>103</v>
      </c>
      <c r="E77" s="5" t="s">
        <v>23</v>
      </c>
      <c r="F77" s="5" t="s">
        <v>104</v>
      </c>
      <c r="G77" s="5" t="s">
        <v>25</v>
      </c>
      <c r="H77" s="5" t="s">
        <v>42</v>
      </c>
      <c r="I77" s="5" t="s">
        <v>43</v>
      </c>
      <c r="J77" s="5"/>
      <c r="K77" s="5" t="s">
        <v>74</v>
      </c>
      <c r="L77" s="5" t="s">
        <v>75</v>
      </c>
      <c r="M77" s="5" t="s">
        <v>30</v>
      </c>
      <c r="N77" s="5"/>
      <c r="O77" s="5"/>
      <c r="P77" s="5"/>
      <c r="Q77" s="5"/>
      <c r="R77" s="5"/>
      <c r="S77" s="5"/>
      <c r="T77" s="5" t="s">
        <v>31</v>
      </c>
    </row>
    <row r="78" spans="1:20" x14ac:dyDescent="0.25">
      <c r="A78" s="2" t="str">
        <f>HYPERLINK("https://nddot-ixmultiasset.biprod.cloud/#/asset/inventory/nbibridges/1321", "0066-001.003")</f>
        <v>0066-001.003</v>
      </c>
      <c r="B78" s="3" t="s">
        <v>215</v>
      </c>
      <c r="C78" s="3" t="s">
        <v>187</v>
      </c>
      <c r="D78" s="3" t="s">
        <v>96</v>
      </c>
      <c r="E78" s="3" t="s">
        <v>23</v>
      </c>
      <c r="F78" s="3" t="s">
        <v>216</v>
      </c>
      <c r="G78" s="3" t="s">
        <v>25</v>
      </c>
      <c r="H78" s="3" t="s">
        <v>59</v>
      </c>
      <c r="I78" s="3" t="s">
        <v>43</v>
      </c>
      <c r="J78" s="3"/>
      <c r="K78" s="3" t="s">
        <v>74</v>
      </c>
      <c r="L78" s="3" t="s">
        <v>75</v>
      </c>
      <c r="M78" s="3" t="s">
        <v>30</v>
      </c>
      <c r="N78" s="3"/>
      <c r="O78" s="3"/>
      <c r="P78" s="3"/>
      <c r="Q78" s="3"/>
      <c r="R78" s="3"/>
      <c r="S78" s="3"/>
      <c r="T78" s="3" t="s">
        <v>31</v>
      </c>
    </row>
    <row r="79" spans="1:20" x14ac:dyDescent="0.25">
      <c r="A79" s="2" t="str">
        <f>HYPERLINK("https://nddot-ixmultiasset.biprod.cloud/#/asset/inventory/nbibridges/1531", "0066-006.192")</f>
        <v>0066-006.192</v>
      </c>
      <c r="B79" s="3" t="s">
        <v>229</v>
      </c>
      <c r="C79" s="3" t="s">
        <v>187</v>
      </c>
      <c r="D79" s="3" t="s">
        <v>96</v>
      </c>
      <c r="E79" s="3" t="s">
        <v>23</v>
      </c>
      <c r="F79" s="3" t="s">
        <v>216</v>
      </c>
      <c r="G79" s="3" t="s">
        <v>25</v>
      </c>
      <c r="H79" s="3" t="s">
        <v>59</v>
      </c>
      <c r="I79" s="3" t="s">
        <v>43</v>
      </c>
      <c r="J79" s="3"/>
      <c r="K79" s="3" t="s">
        <v>74</v>
      </c>
      <c r="L79" s="3" t="s">
        <v>75</v>
      </c>
      <c r="M79" s="3" t="s">
        <v>30</v>
      </c>
      <c r="N79" s="3"/>
      <c r="O79" s="3"/>
      <c r="P79" s="3"/>
      <c r="Q79" s="3"/>
      <c r="R79" s="3"/>
      <c r="S79" s="3"/>
      <c r="T79" s="3" t="s">
        <v>31</v>
      </c>
    </row>
    <row r="80" spans="1:20" x14ac:dyDescent="0.25">
      <c r="A80" s="4" t="str">
        <f>HYPERLINK("https://nddot-ixmultiasset.biprod.cloud/#/asset/inventory/nbibridges/1541", "0005-182.971")</f>
        <v>0005-182.971</v>
      </c>
      <c r="B80" s="5" t="s">
        <v>230</v>
      </c>
      <c r="C80" s="5" t="s">
        <v>48</v>
      </c>
      <c r="D80" s="5" t="s">
        <v>81</v>
      </c>
      <c r="E80" s="5" t="s">
        <v>23</v>
      </c>
      <c r="F80" s="5" t="s">
        <v>148</v>
      </c>
      <c r="G80" s="5" t="s">
        <v>25</v>
      </c>
      <c r="H80" s="5" t="s">
        <v>42</v>
      </c>
      <c r="I80" s="5" t="s">
        <v>43</v>
      </c>
      <c r="J80" s="5"/>
      <c r="K80" s="5" t="s">
        <v>74</v>
      </c>
      <c r="L80" s="5" t="s">
        <v>75</v>
      </c>
      <c r="M80" s="5" t="s">
        <v>30</v>
      </c>
      <c r="N80" s="5"/>
      <c r="O80" s="5"/>
      <c r="P80" s="5"/>
      <c r="Q80" s="5"/>
      <c r="R80" s="5"/>
      <c r="S80" s="5"/>
      <c r="T80" s="5" t="s">
        <v>31</v>
      </c>
    </row>
    <row r="81" spans="1:20" x14ac:dyDescent="0.25">
      <c r="A81" s="4" t="str">
        <f>HYPERLINK("https://nddot-ixmultiasset.biprod.cloud/#/asset/inventory/nbibridges/1650", "0066-006.198")</f>
        <v>0066-006.198</v>
      </c>
      <c r="B81" s="5" t="s">
        <v>241</v>
      </c>
      <c r="C81" s="5" t="s">
        <v>187</v>
      </c>
      <c r="D81" s="5" t="s">
        <v>96</v>
      </c>
      <c r="E81" s="5" t="s">
        <v>23</v>
      </c>
      <c r="F81" s="5" t="s">
        <v>216</v>
      </c>
      <c r="G81" s="5" t="s">
        <v>25</v>
      </c>
      <c r="H81" s="5" t="s">
        <v>59</v>
      </c>
      <c r="I81" s="5" t="s">
        <v>43</v>
      </c>
      <c r="J81" s="5"/>
      <c r="K81" s="5" t="s">
        <v>74</v>
      </c>
      <c r="L81" s="5" t="s">
        <v>75</v>
      </c>
      <c r="M81" s="5" t="s">
        <v>30</v>
      </c>
      <c r="N81" s="5"/>
      <c r="O81" s="5"/>
      <c r="P81" s="5"/>
      <c r="Q81" s="5"/>
      <c r="R81" s="5"/>
      <c r="S81" s="5"/>
      <c r="T81" s="5" t="s">
        <v>31</v>
      </c>
    </row>
    <row r="82" spans="1:20" x14ac:dyDescent="0.25">
      <c r="A82" s="2" t="str">
        <f>HYPERLINK("https://nddot-ixmultiasset.biprod.cloud/#/asset/inventory/nbibridges/1948", "0066-014.551")</f>
        <v>0066-014.551</v>
      </c>
      <c r="B82" s="3" t="s">
        <v>270</v>
      </c>
      <c r="C82" s="3" t="s">
        <v>48</v>
      </c>
      <c r="D82" s="3" t="s">
        <v>96</v>
      </c>
      <c r="E82" s="3" t="s">
        <v>23</v>
      </c>
      <c r="F82" s="3" t="s">
        <v>271</v>
      </c>
      <c r="G82" s="3" t="s">
        <v>25</v>
      </c>
      <c r="H82" s="3" t="s">
        <v>59</v>
      </c>
      <c r="I82" s="3" t="s">
        <v>43</v>
      </c>
      <c r="J82" s="3"/>
      <c r="K82" s="3" t="s">
        <v>74</v>
      </c>
      <c r="L82" s="3" t="s">
        <v>75</v>
      </c>
      <c r="M82" s="3" t="s">
        <v>30</v>
      </c>
      <c r="N82" s="3"/>
      <c r="O82" s="3"/>
      <c r="P82" s="3"/>
      <c r="Q82" s="3"/>
      <c r="R82" s="3"/>
      <c r="S82" s="3"/>
      <c r="T82" s="3" t="s">
        <v>31</v>
      </c>
    </row>
    <row r="83" spans="1:20" x14ac:dyDescent="0.25">
      <c r="A83" s="4" t="str">
        <f>HYPERLINK("https://nddot-ixmultiasset.biprod.cloud/#/asset/inventory/nbibridges/2158", "0066-011.925")</f>
        <v>0066-011.925</v>
      </c>
      <c r="B83" s="5" t="s">
        <v>295</v>
      </c>
      <c r="C83" s="5" t="s">
        <v>133</v>
      </c>
      <c r="D83" s="5" t="s">
        <v>96</v>
      </c>
      <c r="E83" s="5" t="s">
        <v>23</v>
      </c>
      <c r="F83" s="5" t="s">
        <v>271</v>
      </c>
      <c r="G83" s="5" t="s">
        <v>25</v>
      </c>
      <c r="H83" s="5" t="s">
        <v>42</v>
      </c>
      <c r="I83" s="5" t="s">
        <v>43</v>
      </c>
      <c r="J83" s="5"/>
      <c r="K83" s="5" t="s">
        <v>74</v>
      </c>
      <c r="L83" s="5" t="s">
        <v>75</v>
      </c>
      <c r="M83" s="5" t="s">
        <v>30</v>
      </c>
      <c r="N83" s="5"/>
      <c r="O83" s="5"/>
      <c r="P83" s="5"/>
      <c r="Q83" s="5"/>
      <c r="R83" s="5"/>
      <c r="S83" s="5"/>
      <c r="T83" s="5" t="s">
        <v>31</v>
      </c>
    </row>
    <row r="84" spans="1:20" x14ac:dyDescent="0.25">
      <c r="A84" s="2" t="str">
        <f>HYPERLINK("https://nddot-ixmultiasset.biprod.cloud/#/asset/inventory/nbibridges/2331", "0060-015.556")</f>
        <v>0060-015.556</v>
      </c>
      <c r="B84" s="3" t="s">
        <v>312</v>
      </c>
      <c r="C84" s="3" t="s">
        <v>313</v>
      </c>
      <c r="D84" s="3" t="s">
        <v>103</v>
      </c>
      <c r="E84" s="3" t="s">
        <v>23</v>
      </c>
      <c r="F84" s="3" t="s">
        <v>78</v>
      </c>
      <c r="G84" s="3" t="s">
        <v>25</v>
      </c>
      <c r="H84" s="3" t="s">
        <v>192</v>
      </c>
      <c r="I84" s="3" t="s">
        <v>27</v>
      </c>
      <c r="J84" s="3"/>
      <c r="K84" s="3" t="s">
        <v>74</v>
      </c>
      <c r="L84" s="3" t="s">
        <v>75</v>
      </c>
      <c r="M84" s="3" t="s">
        <v>30</v>
      </c>
      <c r="N84" s="3"/>
      <c r="O84" s="3"/>
      <c r="P84" s="3"/>
      <c r="Q84" s="3"/>
      <c r="R84" s="3"/>
      <c r="S84" s="3"/>
      <c r="T84" s="3" t="s">
        <v>31</v>
      </c>
    </row>
    <row r="85" spans="1:20" x14ac:dyDescent="0.25">
      <c r="A85" s="2" t="str">
        <f>HYPERLINK("https://nddot-ixmultiasset.biprod.cloud/#/asset/inventory/nbibridges/2391", "0005-195.685")</f>
        <v>0005-195.685</v>
      </c>
      <c r="B85" s="3" t="s">
        <v>317</v>
      </c>
      <c r="C85" s="3" t="s">
        <v>313</v>
      </c>
      <c r="D85" s="3" t="s">
        <v>81</v>
      </c>
      <c r="E85" s="3" t="s">
        <v>23</v>
      </c>
      <c r="F85" s="3" t="s">
        <v>148</v>
      </c>
      <c r="G85" s="3" t="s">
        <v>25</v>
      </c>
      <c r="H85" s="3" t="s">
        <v>42</v>
      </c>
      <c r="I85" s="3" t="s">
        <v>43</v>
      </c>
      <c r="J85" s="3"/>
      <c r="K85" s="3" t="s">
        <v>74</v>
      </c>
      <c r="L85" s="3" t="s">
        <v>75</v>
      </c>
      <c r="M85" s="3" t="s">
        <v>30</v>
      </c>
      <c r="N85" s="3"/>
      <c r="O85" s="3"/>
      <c r="P85" s="3"/>
      <c r="Q85" s="3"/>
      <c r="R85" s="3"/>
      <c r="S85" s="3"/>
      <c r="T85" s="3" t="s">
        <v>31</v>
      </c>
    </row>
    <row r="86" spans="1:20" x14ac:dyDescent="0.25">
      <c r="A86" s="2" t="str">
        <f>HYPERLINK("https://nddot-ixmultiasset.biprod.cloud/#/asset/inventory/nbibridges/2438", "0060-016.053")</f>
        <v>0060-016.053</v>
      </c>
      <c r="B86" s="3" t="s">
        <v>319</v>
      </c>
      <c r="C86" s="3" t="s">
        <v>48</v>
      </c>
      <c r="D86" s="3" t="s">
        <v>103</v>
      </c>
      <c r="E86" s="3" t="s">
        <v>23</v>
      </c>
      <c r="F86" s="3" t="s">
        <v>82</v>
      </c>
      <c r="G86" s="3" t="s">
        <v>25</v>
      </c>
      <c r="H86" s="3" t="s">
        <v>192</v>
      </c>
      <c r="I86" s="3" t="s">
        <v>27</v>
      </c>
      <c r="J86" s="3"/>
      <c r="K86" s="3" t="s">
        <v>74</v>
      </c>
      <c r="L86" s="3" t="s">
        <v>75</v>
      </c>
      <c r="M86" s="3" t="s">
        <v>30</v>
      </c>
      <c r="N86" s="3"/>
      <c r="O86" s="3"/>
      <c r="P86" s="3"/>
      <c r="Q86" s="3"/>
      <c r="R86" s="3"/>
      <c r="S86" s="3"/>
      <c r="T86" s="3" t="s">
        <v>31</v>
      </c>
    </row>
    <row r="87" spans="1:20" x14ac:dyDescent="0.25">
      <c r="A87" s="2" t="str">
        <f>HYPERLINK("https://nddot-ixmultiasset.biprod.cloud/#/asset/inventory/nbibridges/2987", "0066-027.622")</f>
        <v>0066-027.622</v>
      </c>
      <c r="B87" s="3" t="s">
        <v>361</v>
      </c>
      <c r="C87" s="3" t="s">
        <v>48</v>
      </c>
      <c r="D87" s="3" t="s">
        <v>96</v>
      </c>
      <c r="E87" s="3" t="s">
        <v>23</v>
      </c>
      <c r="F87" s="3" t="s">
        <v>271</v>
      </c>
      <c r="G87" s="3" t="s">
        <v>25</v>
      </c>
      <c r="H87" s="3" t="s">
        <v>59</v>
      </c>
      <c r="I87" s="3" t="s">
        <v>43</v>
      </c>
      <c r="J87" s="3"/>
      <c r="K87" s="3" t="s">
        <v>74</v>
      </c>
      <c r="L87" s="3" t="s">
        <v>75</v>
      </c>
      <c r="M87" s="3" t="s">
        <v>30</v>
      </c>
      <c r="N87" s="3"/>
      <c r="O87" s="3"/>
      <c r="P87" s="3"/>
      <c r="Q87" s="3"/>
      <c r="R87" s="3"/>
      <c r="S87" s="3"/>
      <c r="T87" s="3" t="s">
        <v>31</v>
      </c>
    </row>
    <row r="88" spans="1:20" x14ac:dyDescent="0.25">
      <c r="A88" s="2" t="str">
        <f>HYPERLINK("https://nddot-ixmultiasset.biprod.cloud/#/asset/inventory/nbibridges/3252", "0066-036.496")</f>
        <v>0066-036.496</v>
      </c>
      <c r="B88" s="3" t="s">
        <v>377</v>
      </c>
      <c r="C88" s="3" t="s">
        <v>48</v>
      </c>
      <c r="D88" s="3" t="s">
        <v>96</v>
      </c>
      <c r="E88" s="3" t="s">
        <v>23</v>
      </c>
      <c r="F88" s="3" t="s">
        <v>97</v>
      </c>
      <c r="G88" s="3" t="s">
        <v>25</v>
      </c>
      <c r="H88" s="3" t="s">
        <v>59</v>
      </c>
      <c r="I88" s="3" t="s">
        <v>43</v>
      </c>
      <c r="J88" s="3"/>
      <c r="K88" s="3" t="s">
        <v>74</v>
      </c>
      <c r="L88" s="3" t="s">
        <v>75</v>
      </c>
      <c r="M88" s="3" t="s">
        <v>30</v>
      </c>
      <c r="N88" s="3"/>
      <c r="O88" s="3"/>
      <c r="P88" s="3"/>
      <c r="Q88" s="3"/>
      <c r="R88" s="3"/>
      <c r="S88" s="3"/>
      <c r="T88" s="3" t="s">
        <v>31</v>
      </c>
    </row>
    <row r="89" spans="1:20" x14ac:dyDescent="0.25">
      <c r="A89" s="4" t="str">
        <f>HYPERLINK("https://nddot-ixmultiasset.biprod.cloud/#/asset/inventory/nbibridges/3711", "05-149-14.2")</f>
        <v>05-149-14.2</v>
      </c>
      <c r="B89" s="5" t="s">
        <v>421</v>
      </c>
      <c r="C89" s="5" t="s">
        <v>118</v>
      </c>
      <c r="D89" s="5" t="s">
        <v>422</v>
      </c>
      <c r="E89" s="5" t="s">
        <v>423</v>
      </c>
      <c r="F89" s="5" t="s">
        <v>82</v>
      </c>
      <c r="G89" s="5" t="s">
        <v>424</v>
      </c>
      <c r="H89" s="5" t="s">
        <v>59</v>
      </c>
      <c r="I89" s="5" t="s">
        <v>425</v>
      </c>
      <c r="J89" s="5"/>
      <c r="K89" s="5" t="s">
        <v>74</v>
      </c>
      <c r="L89" s="5" t="s">
        <v>75</v>
      </c>
      <c r="M89" s="5" t="s">
        <v>30</v>
      </c>
      <c r="N89" s="5" t="s">
        <v>74</v>
      </c>
      <c r="O89" s="5" t="s">
        <v>75</v>
      </c>
      <c r="P89" s="5"/>
      <c r="Q89" s="5"/>
      <c r="R89" s="5"/>
      <c r="S89" s="5"/>
      <c r="T89" s="5"/>
    </row>
    <row r="90" spans="1:20" x14ac:dyDescent="0.25">
      <c r="A90" s="2" t="str">
        <f>HYPERLINK("https://nddot-ixmultiasset.biprod.cloud/#/asset/inventory/nbibridges/1005", "0002-133.236")</f>
        <v>0002-133.236</v>
      </c>
      <c r="B90" s="3" t="s">
        <v>169</v>
      </c>
      <c r="C90" s="3" t="s">
        <v>48</v>
      </c>
      <c r="D90" s="3" t="s">
        <v>22</v>
      </c>
      <c r="E90" s="3" t="s">
        <v>23</v>
      </c>
      <c r="F90" s="3" t="s">
        <v>170</v>
      </c>
      <c r="G90" s="3" t="s">
        <v>25</v>
      </c>
      <c r="H90" s="3" t="s">
        <v>42</v>
      </c>
      <c r="I90" s="3" t="s">
        <v>43</v>
      </c>
      <c r="J90" s="3"/>
      <c r="K90" s="3" t="s">
        <v>171</v>
      </c>
      <c r="L90" s="3" t="s">
        <v>172</v>
      </c>
      <c r="M90" s="3" t="s">
        <v>30</v>
      </c>
      <c r="N90" s="3"/>
      <c r="O90" s="3"/>
      <c r="P90" s="3"/>
      <c r="Q90" s="3"/>
      <c r="R90" s="3"/>
      <c r="S90" s="3"/>
      <c r="T90" s="3" t="s">
        <v>31</v>
      </c>
    </row>
    <row r="91" spans="1:20" x14ac:dyDescent="0.25">
      <c r="A91" s="4" t="str">
        <f>HYPERLINK("https://nddot-ixmultiasset.biprod.cloud/#/asset/inventory/nbibridges/1025", "0002-135.276")</f>
        <v>0002-135.276</v>
      </c>
      <c r="B91" s="5" t="s">
        <v>173</v>
      </c>
      <c r="C91" s="5" t="s">
        <v>174</v>
      </c>
      <c r="D91" s="5" t="s">
        <v>22</v>
      </c>
      <c r="E91" s="5" t="s">
        <v>23</v>
      </c>
      <c r="F91" s="5" t="s">
        <v>170</v>
      </c>
      <c r="G91" s="5" t="s">
        <v>25</v>
      </c>
      <c r="H91" s="5" t="s">
        <v>42</v>
      </c>
      <c r="I91" s="5" t="s">
        <v>43</v>
      </c>
      <c r="J91" s="5"/>
      <c r="K91" s="5" t="s">
        <v>171</v>
      </c>
      <c r="L91" s="5" t="s">
        <v>172</v>
      </c>
      <c r="M91" s="5" t="s">
        <v>30</v>
      </c>
      <c r="N91" s="5"/>
      <c r="O91" s="5"/>
      <c r="P91" s="5"/>
      <c r="Q91" s="5"/>
      <c r="R91" s="5"/>
      <c r="S91" s="5"/>
      <c r="T91" s="5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24906-6BBC-4B9D-BC86-41CFB64D0255}">
  <sheetPr codeName="Sheet3"/>
  <dimension ref="A1:U95"/>
  <sheetViews>
    <sheetView tabSelected="1" topLeftCell="A57" workbookViewId="0">
      <selection activeCell="C2" sqref="C2:C95"/>
    </sheetView>
  </sheetViews>
  <sheetFormatPr defaultRowHeight="15" x14ac:dyDescent="0.25"/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542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</row>
    <row r="2" spans="1:21" x14ac:dyDescent="0.25">
      <c r="A2" s="2" t="str">
        <f>HYPERLINK("https://nddot-ixmultiasset.biprod.cloud/#/asset/inventory/nbibridges/1865", "1804-330.893")</f>
        <v>1804-330.893</v>
      </c>
      <c r="B2" s="3" t="s">
        <v>264</v>
      </c>
      <c r="C2" s="3" t="s">
        <v>150</v>
      </c>
      <c r="D2" s="3" t="s">
        <v>100</v>
      </c>
      <c r="E2" s="3" t="s">
        <v>23</v>
      </c>
      <c r="F2" s="3" t="s">
        <v>251</v>
      </c>
      <c r="G2" s="3" t="s">
        <v>25</v>
      </c>
      <c r="H2" s="3" t="s">
        <v>192</v>
      </c>
      <c r="I2" s="3" t="s">
        <v>27</v>
      </c>
      <c r="J2" s="3"/>
      <c r="K2" s="3" t="s">
        <v>265</v>
      </c>
      <c r="L2" s="3" t="s">
        <v>266</v>
      </c>
      <c r="M2" s="3" t="s">
        <v>30</v>
      </c>
      <c r="N2" s="9" t="s">
        <v>544</v>
      </c>
      <c r="O2" s="3"/>
      <c r="P2" s="3"/>
      <c r="Q2" s="3"/>
      <c r="R2" s="3"/>
      <c r="S2" s="3"/>
      <c r="T2" s="3"/>
      <c r="U2" s="3" t="s">
        <v>31</v>
      </c>
    </row>
    <row r="3" spans="1:21" x14ac:dyDescent="0.25">
      <c r="A3" s="2" t="str">
        <f>HYPERLINK("https://nddot-ixmultiasset.biprod.cloud/#/asset/inventory/nbibridges/2100", "1804-334.076")</f>
        <v>1804-334.076</v>
      </c>
      <c r="B3" s="3" t="s">
        <v>289</v>
      </c>
      <c r="C3" s="3" t="s">
        <v>290</v>
      </c>
      <c r="D3" s="3" t="s">
        <v>100</v>
      </c>
      <c r="E3" s="3" t="s">
        <v>23</v>
      </c>
      <c r="F3" s="3" t="s">
        <v>251</v>
      </c>
      <c r="G3" s="3" t="s">
        <v>25</v>
      </c>
      <c r="H3" s="3" t="s">
        <v>42</v>
      </c>
      <c r="I3" s="3" t="s">
        <v>43</v>
      </c>
      <c r="J3" s="3"/>
      <c r="K3" s="3" t="s">
        <v>265</v>
      </c>
      <c r="L3" s="3" t="s">
        <v>266</v>
      </c>
      <c r="M3" s="3" t="s">
        <v>30</v>
      </c>
      <c r="N3" s="9" t="s">
        <v>544</v>
      </c>
      <c r="O3" s="3"/>
      <c r="P3" s="3"/>
      <c r="Q3" s="3"/>
      <c r="R3" s="3"/>
      <c r="S3" s="3"/>
      <c r="T3" s="3"/>
      <c r="U3" s="3" t="s">
        <v>31</v>
      </c>
    </row>
    <row r="4" spans="1:21" x14ac:dyDescent="0.25">
      <c r="A4" s="2" t="str">
        <f>HYPERLINK("https://nddot-ixmultiasset.biprod.cloud/#/asset/inventory/nbibridges/6", "0002-019.458")</f>
        <v>0002-019.458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/>
      <c r="K4" s="3" t="s">
        <v>28</v>
      </c>
      <c r="L4" s="3" t="s">
        <v>29</v>
      </c>
      <c r="M4" s="3" t="s">
        <v>30</v>
      </c>
      <c r="N4" s="9" t="s">
        <v>544</v>
      </c>
      <c r="O4" s="3"/>
      <c r="P4" s="3"/>
      <c r="Q4" s="3"/>
      <c r="R4" s="3"/>
      <c r="S4" s="3"/>
      <c r="T4" s="3"/>
      <c r="U4" s="3" t="s">
        <v>31</v>
      </c>
    </row>
    <row r="5" spans="1:21" x14ac:dyDescent="0.25">
      <c r="A5" s="4" t="str">
        <f>HYPERLINK("https://nddot-ixmultiasset.biprod.cloud/#/asset/inventory/nbibridges/64", "0002-020.513")</f>
        <v>0002-020.513</v>
      </c>
      <c r="B5" s="5" t="s">
        <v>47</v>
      </c>
      <c r="C5" s="5" t="s">
        <v>48</v>
      </c>
      <c r="D5" s="5" t="s">
        <v>22</v>
      </c>
      <c r="E5" s="5" t="s">
        <v>23</v>
      </c>
      <c r="F5" s="5" t="s">
        <v>49</v>
      </c>
      <c r="G5" s="5" t="s">
        <v>25</v>
      </c>
      <c r="H5" s="5" t="s">
        <v>42</v>
      </c>
      <c r="I5" s="5" t="s">
        <v>43</v>
      </c>
      <c r="J5" s="5"/>
      <c r="K5" s="5" t="s">
        <v>28</v>
      </c>
      <c r="L5" s="5" t="s">
        <v>29</v>
      </c>
      <c r="M5" s="5" t="s">
        <v>30</v>
      </c>
      <c r="N5" s="9" t="s">
        <v>544</v>
      </c>
      <c r="O5" s="5"/>
      <c r="P5" s="5"/>
      <c r="Q5" s="5"/>
      <c r="R5" s="5"/>
      <c r="S5" s="5"/>
      <c r="T5" s="5"/>
      <c r="U5" s="5" t="s">
        <v>31</v>
      </c>
    </row>
    <row r="6" spans="1:21" x14ac:dyDescent="0.25">
      <c r="A6" s="2" t="str">
        <f>HYPERLINK("https://nddot-ixmultiasset.biprod.cloud/#/asset/inventory/nbibridges/371", "1804-286.876")</f>
        <v>1804-286.876</v>
      </c>
      <c r="B6" s="3" t="s">
        <v>98</v>
      </c>
      <c r="C6" s="3" t="s">
        <v>99</v>
      </c>
      <c r="D6" s="3" t="s">
        <v>100</v>
      </c>
      <c r="E6" s="3" t="s">
        <v>23</v>
      </c>
      <c r="F6" s="3" t="s">
        <v>101</v>
      </c>
      <c r="G6" s="3" t="s">
        <v>25</v>
      </c>
      <c r="H6" s="3" t="s">
        <v>42</v>
      </c>
      <c r="I6" s="3" t="s">
        <v>43</v>
      </c>
      <c r="J6" s="3"/>
      <c r="K6" s="3" t="s">
        <v>28</v>
      </c>
      <c r="L6" s="3" t="s">
        <v>29</v>
      </c>
      <c r="M6" s="3" t="s">
        <v>30</v>
      </c>
      <c r="N6" s="9" t="s">
        <v>544</v>
      </c>
      <c r="O6" s="3"/>
      <c r="P6" s="3"/>
      <c r="Q6" s="3"/>
      <c r="R6" s="3"/>
      <c r="S6" s="3"/>
      <c r="T6" s="3"/>
      <c r="U6" s="3" t="s">
        <v>31</v>
      </c>
    </row>
    <row r="7" spans="1:21" x14ac:dyDescent="0.25">
      <c r="A7" s="2" t="str">
        <f>HYPERLINK("https://nddot-ixmultiasset.biprod.cloud/#/asset/inventory/nbibridges/507", "1804-290.195")</f>
        <v>1804-290.195</v>
      </c>
      <c r="B7" s="3" t="s">
        <v>125</v>
      </c>
      <c r="C7" s="3" t="s">
        <v>48</v>
      </c>
      <c r="D7" s="3" t="s">
        <v>100</v>
      </c>
      <c r="E7" s="3" t="s">
        <v>23</v>
      </c>
      <c r="F7" s="3" t="s">
        <v>126</v>
      </c>
      <c r="G7" s="3" t="s">
        <v>25</v>
      </c>
      <c r="H7" s="3" t="s">
        <v>42</v>
      </c>
      <c r="I7" s="3" t="s">
        <v>43</v>
      </c>
      <c r="J7" s="3"/>
      <c r="K7" s="3" t="s">
        <v>28</v>
      </c>
      <c r="L7" s="3" t="s">
        <v>29</v>
      </c>
      <c r="M7" s="3" t="s">
        <v>30</v>
      </c>
      <c r="N7" s="9" t="s">
        <v>544</v>
      </c>
      <c r="O7" s="3"/>
      <c r="P7" s="3"/>
      <c r="Q7" s="3"/>
      <c r="R7" s="3"/>
      <c r="S7" s="3"/>
      <c r="T7" s="3"/>
      <c r="U7" s="3" t="s">
        <v>31</v>
      </c>
    </row>
    <row r="8" spans="1:21" x14ac:dyDescent="0.25">
      <c r="A8" s="2" t="str">
        <f>HYPERLINK("https://nddot-ixmultiasset.biprod.cloud/#/asset/inventory/nbibridges/1149", "1804-315.950")</f>
        <v>1804-315.950</v>
      </c>
      <c r="B8" s="3" t="s">
        <v>189</v>
      </c>
      <c r="C8" s="3" t="s">
        <v>190</v>
      </c>
      <c r="D8" s="3" t="s">
        <v>100</v>
      </c>
      <c r="E8" s="3" t="s">
        <v>23</v>
      </c>
      <c r="F8" s="3" t="s">
        <v>191</v>
      </c>
      <c r="G8" s="3" t="s">
        <v>25</v>
      </c>
      <c r="H8" s="3" t="s">
        <v>192</v>
      </c>
      <c r="I8" s="3" t="s">
        <v>73</v>
      </c>
      <c r="J8" s="3"/>
      <c r="K8" s="3" t="s">
        <v>28</v>
      </c>
      <c r="L8" s="3" t="s">
        <v>29</v>
      </c>
      <c r="M8" s="3" t="s">
        <v>30</v>
      </c>
      <c r="N8" s="9" t="s">
        <v>544</v>
      </c>
      <c r="O8" s="3"/>
      <c r="P8" s="3"/>
      <c r="Q8" s="3"/>
      <c r="R8" s="3"/>
      <c r="S8" s="3"/>
      <c r="T8" s="3"/>
      <c r="U8" s="3" t="s">
        <v>31</v>
      </c>
    </row>
    <row r="9" spans="1:21" x14ac:dyDescent="0.25">
      <c r="A9" s="2" t="str">
        <f>HYPERLINK("https://nddot-ixmultiasset.biprod.cloud/#/asset/inventory/nbibridges/1236", "1804-316.923")</f>
        <v>1804-316.923</v>
      </c>
      <c r="B9" s="3" t="s">
        <v>203</v>
      </c>
      <c r="C9" s="3" t="s">
        <v>33</v>
      </c>
      <c r="D9" s="3" t="s">
        <v>100</v>
      </c>
      <c r="E9" s="3" t="s">
        <v>23</v>
      </c>
      <c r="F9" s="3" t="s">
        <v>204</v>
      </c>
      <c r="G9" s="3" t="s">
        <v>25</v>
      </c>
      <c r="H9" s="3" t="s">
        <v>192</v>
      </c>
      <c r="I9" s="3" t="s">
        <v>27</v>
      </c>
      <c r="J9" s="3"/>
      <c r="K9" s="3" t="s">
        <v>28</v>
      </c>
      <c r="L9" s="3" t="s">
        <v>29</v>
      </c>
      <c r="M9" s="3" t="s">
        <v>30</v>
      </c>
      <c r="N9" s="9" t="s">
        <v>544</v>
      </c>
      <c r="O9" s="3"/>
      <c r="P9" s="3"/>
      <c r="Q9" s="3" t="s">
        <v>205</v>
      </c>
      <c r="R9" s="3" t="s">
        <v>206</v>
      </c>
      <c r="S9" s="3"/>
      <c r="T9" s="3"/>
      <c r="U9" s="3" t="s">
        <v>31</v>
      </c>
    </row>
    <row r="10" spans="1:21" x14ac:dyDescent="0.25">
      <c r="A10" s="4" t="str">
        <f>HYPERLINK("https://nddot-ixmultiasset.biprod.cloud/#/asset/inventory/nbibridges/1694", "0004-000.984")</f>
        <v>0004-000.984</v>
      </c>
      <c r="B10" s="5" t="s">
        <v>246</v>
      </c>
      <c r="C10" s="5" t="s">
        <v>48</v>
      </c>
      <c r="D10" s="5" t="s">
        <v>247</v>
      </c>
      <c r="E10" s="5" t="s">
        <v>23</v>
      </c>
      <c r="F10" s="5" t="s">
        <v>49</v>
      </c>
      <c r="G10" s="5" t="s">
        <v>25</v>
      </c>
      <c r="H10" s="5" t="s">
        <v>59</v>
      </c>
      <c r="I10" s="5" t="s">
        <v>43</v>
      </c>
      <c r="J10" s="5"/>
      <c r="K10" s="5" t="s">
        <v>28</v>
      </c>
      <c r="L10" s="5" t="s">
        <v>29</v>
      </c>
      <c r="M10" s="5" t="s">
        <v>30</v>
      </c>
      <c r="N10" s="9" t="s">
        <v>544</v>
      </c>
      <c r="O10" s="5"/>
      <c r="P10" s="5"/>
      <c r="Q10" s="5"/>
      <c r="R10" s="5"/>
      <c r="S10" s="5"/>
      <c r="T10" s="5"/>
      <c r="U10" s="5" t="s">
        <v>31</v>
      </c>
    </row>
    <row r="11" spans="1:21" x14ac:dyDescent="0.25">
      <c r="A11" s="2" t="str">
        <f>HYPERLINK("https://nddot-ixmultiasset.biprod.cloud/#/asset/inventory/nbibridges/1954", "0004-007.419")</f>
        <v>0004-007.419</v>
      </c>
      <c r="B11" s="3" t="s">
        <v>273</v>
      </c>
      <c r="C11" s="3" t="s">
        <v>274</v>
      </c>
      <c r="D11" s="3" t="s">
        <v>247</v>
      </c>
      <c r="E11" s="3" t="s">
        <v>23</v>
      </c>
      <c r="F11" s="3" t="s">
        <v>49</v>
      </c>
      <c r="G11" s="3" t="s">
        <v>25</v>
      </c>
      <c r="H11" s="3" t="s">
        <v>59</v>
      </c>
      <c r="I11" s="3" t="s">
        <v>43</v>
      </c>
      <c r="J11" s="3"/>
      <c r="K11" s="3" t="s">
        <v>28</v>
      </c>
      <c r="L11" s="3" t="s">
        <v>29</v>
      </c>
      <c r="M11" s="3" t="s">
        <v>30</v>
      </c>
      <c r="N11" s="9" t="s">
        <v>544</v>
      </c>
      <c r="O11" s="3"/>
      <c r="P11" s="3"/>
      <c r="Q11" s="3"/>
      <c r="R11" s="3"/>
      <c r="S11" s="3"/>
      <c r="T11" s="3"/>
      <c r="U11" s="3" t="s">
        <v>31</v>
      </c>
    </row>
    <row r="12" spans="1:21" x14ac:dyDescent="0.25">
      <c r="A12" s="4" t="str">
        <f>HYPERLINK("https://nddot-ixmultiasset.biprod.cloud/#/asset/inventory/nbibridges/2239", "0004-007.413")</f>
        <v>0004-007.413</v>
      </c>
      <c r="B12" s="5" t="s">
        <v>303</v>
      </c>
      <c r="C12" s="5" t="s">
        <v>274</v>
      </c>
      <c r="D12" s="5" t="s">
        <v>247</v>
      </c>
      <c r="E12" s="5" t="s">
        <v>23</v>
      </c>
      <c r="F12" s="5" t="s">
        <v>49</v>
      </c>
      <c r="G12" s="5" t="s">
        <v>25</v>
      </c>
      <c r="H12" s="5" t="s">
        <v>59</v>
      </c>
      <c r="I12" s="5" t="s">
        <v>43</v>
      </c>
      <c r="J12" s="5"/>
      <c r="K12" s="5" t="s">
        <v>28</v>
      </c>
      <c r="L12" s="5" t="s">
        <v>29</v>
      </c>
      <c r="M12" s="5" t="s">
        <v>30</v>
      </c>
      <c r="N12" s="9" t="s">
        <v>544</v>
      </c>
      <c r="O12" s="5"/>
      <c r="P12" s="5"/>
      <c r="Q12" s="5"/>
      <c r="R12" s="5"/>
      <c r="S12" s="5"/>
      <c r="T12" s="5"/>
      <c r="U12" s="5" t="s">
        <v>31</v>
      </c>
    </row>
    <row r="13" spans="1:21" x14ac:dyDescent="0.25">
      <c r="A13" s="4" t="str">
        <f>HYPERLINK("https://nddot-ixmultiasset.biprod.cloud/#/asset/inventory/nbibridges/2285", "1804-278.213")</f>
        <v>1804-278.213</v>
      </c>
      <c r="B13" s="5" t="s">
        <v>307</v>
      </c>
      <c r="C13" s="5" t="s">
        <v>48</v>
      </c>
      <c r="D13" s="5" t="s">
        <v>100</v>
      </c>
      <c r="E13" s="5" t="s">
        <v>23</v>
      </c>
      <c r="F13" s="5" t="s">
        <v>308</v>
      </c>
      <c r="G13" s="5" t="s">
        <v>25</v>
      </c>
      <c r="H13" s="5" t="s">
        <v>59</v>
      </c>
      <c r="I13" s="5" t="s">
        <v>43</v>
      </c>
      <c r="J13" s="5"/>
      <c r="K13" s="5" t="s">
        <v>28</v>
      </c>
      <c r="L13" s="5" t="s">
        <v>29</v>
      </c>
      <c r="M13" s="5" t="s">
        <v>30</v>
      </c>
      <c r="N13" s="9" t="s">
        <v>544</v>
      </c>
      <c r="O13" s="5"/>
      <c r="P13" s="5"/>
      <c r="Q13" s="5"/>
      <c r="R13" s="5"/>
      <c r="S13" s="5"/>
      <c r="T13" s="5"/>
      <c r="U13" s="5" t="s">
        <v>31</v>
      </c>
    </row>
    <row r="14" spans="1:21" x14ac:dyDescent="0.25">
      <c r="A14" s="4" t="str">
        <f>HYPERLINK("https://nddot-ixmultiasset.biprod.cloud/#/asset/inventory/nbibridges/2393", "1804-284.930")</f>
        <v>1804-284.930</v>
      </c>
      <c r="B14" s="5" t="s">
        <v>318</v>
      </c>
      <c r="C14" s="5" t="s">
        <v>48</v>
      </c>
      <c r="D14" s="5" t="s">
        <v>100</v>
      </c>
      <c r="E14" s="5" t="s">
        <v>23</v>
      </c>
      <c r="F14" s="5" t="s">
        <v>235</v>
      </c>
      <c r="G14" s="5" t="s">
        <v>25</v>
      </c>
      <c r="H14" s="5" t="s">
        <v>59</v>
      </c>
      <c r="I14" s="5" t="s">
        <v>43</v>
      </c>
      <c r="J14" s="5"/>
      <c r="K14" s="5" t="s">
        <v>28</v>
      </c>
      <c r="L14" s="5" t="s">
        <v>29</v>
      </c>
      <c r="M14" s="5" t="s">
        <v>30</v>
      </c>
      <c r="N14" s="9" t="s">
        <v>544</v>
      </c>
      <c r="O14" s="5"/>
      <c r="P14" s="5"/>
      <c r="Q14" s="5"/>
      <c r="R14" s="5"/>
      <c r="S14" s="5"/>
      <c r="T14" s="5"/>
      <c r="U14" s="5" t="s">
        <v>31</v>
      </c>
    </row>
    <row r="15" spans="1:21" x14ac:dyDescent="0.25">
      <c r="A15" s="2" t="str">
        <f>HYPERLINK("https://nddot-ixmultiasset.biprod.cloud/#/asset/inventory/nbibridges/2655", "0281-174.610")</f>
        <v>0281-174.610</v>
      </c>
      <c r="B15" s="3" t="s">
        <v>341</v>
      </c>
      <c r="C15" s="3" t="s">
        <v>342</v>
      </c>
      <c r="D15" s="3" t="s">
        <v>263</v>
      </c>
      <c r="E15" s="3" t="s">
        <v>23</v>
      </c>
      <c r="F15" s="3" t="s">
        <v>226</v>
      </c>
      <c r="G15" s="3" t="s">
        <v>25</v>
      </c>
      <c r="H15" s="3" t="s">
        <v>59</v>
      </c>
      <c r="I15" s="3" t="s">
        <v>73</v>
      </c>
      <c r="J15" s="3"/>
      <c r="K15" s="3" t="s">
        <v>28</v>
      </c>
      <c r="L15" s="3" t="s">
        <v>29</v>
      </c>
      <c r="M15" s="3" t="s">
        <v>30</v>
      </c>
      <c r="N15" s="9" t="s">
        <v>544</v>
      </c>
      <c r="O15" s="3"/>
      <c r="P15" s="3"/>
      <c r="Q15" s="3"/>
      <c r="R15" s="3"/>
      <c r="S15" s="3" t="s">
        <v>343</v>
      </c>
      <c r="T15" s="3" t="s">
        <v>344</v>
      </c>
      <c r="U15" s="3" t="s">
        <v>31</v>
      </c>
    </row>
    <row r="16" spans="1:21" x14ac:dyDescent="0.25">
      <c r="A16" s="2" t="str">
        <f>HYPERLINK("https://nddot-ixmultiasset.biprod.cloud/#/asset/inventory/nbibridges/2758", "0020-168.931")</f>
        <v>0020-168.931</v>
      </c>
      <c r="B16" s="3" t="s">
        <v>352</v>
      </c>
      <c r="C16" s="3" t="s">
        <v>332</v>
      </c>
      <c r="D16" s="3" t="s">
        <v>233</v>
      </c>
      <c r="E16" s="3" t="s">
        <v>23</v>
      </c>
      <c r="F16" s="3" t="s">
        <v>353</v>
      </c>
      <c r="G16" s="3" t="s">
        <v>25</v>
      </c>
      <c r="H16" s="3" t="s">
        <v>26</v>
      </c>
      <c r="I16" s="3" t="s">
        <v>27</v>
      </c>
      <c r="J16" s="3"/>
      <c r="K16" s="3" t="s">
        <v>28</v>
      </c>
      <c r="L16" s="3" t="s">
        <v>29</v>
      </c>
      <c r="M16" s="3" t="s">
        <v>30</v>
      </c>
      <c r="N16" s="9" t="s">
        <v>544</v>
      </c>
      <c r="O16" s="3"/>
      <c r="P16" s="3"/>
      <c r="Q16" s="3"/>
      <c r="R16" s="3"/>
      <c r="S16" s="3"/>
      <c r="T16" s="3"/>
      <c r="U16" s="3" t="s">
        <v>31</v>
      </c>
    </row>
    <row r="17" spans="1:21" x14ac:dyDescent="0.25">
      <c r="A17" s="2" t="str">
        <f>HYPERLINK("https://nddot-ixmultiasset.biprod.cloud/#/asset/inventory/nbibridges/2913", "0281-187.183")</f>
        <v>0281-187.183</v>
      </c>
      <c r="B17" s="3" t="s">
        <v>359</v>
      </c>
      <c r="C17" s="3" t="s">
        <v>48</v>
      </c>
      <c r="D17" s="3" t="s">
        <v>263</v>
      </c>
      <c r="E17" s="3" t="s">
        <v>23</v>
      </c>
      <c r="F17" s="3" t="s">
        <v>155</v>
      </c>
      <c r="G17" s="3" t="s">
        <v>25</v>
      </c>
      <c r="H17" s="3" t="s">
        <v>42</v>
      </c>
      <c r="I17" s="3" t="s">
        <v>43</v>
      </c>
      <c r="J17" s="3"/>
      <c r="K17" s="3" t="s">
        <v>28</v>
      </c>
      <c r="L17" s="3" t="s">
        <v>29</v>
      </c>
      <c r="M17" s="3" t="s">
        <v>30</v>
      </c>
      <c r="N17" s="9" t="s">
        <v>544</v>
      </c>
      <c r="O17" s="3"/>
      <c r="P17" s="3"/>
      <c r="Q17" s="3"/>
      <c r="R17" s="3"/>
      <c r="S17" s="3"/>
      <c r="T17" s="3"/>
      <c r="U17" s="3" t="s">
        <v>31</v>
      </c>
    </row>
    <row r="18" spans="1:21" x14ac:dyDescent="0.25">
      <c r="A18" s="4" t="str">
        <f>HYPERLINK("https://nddot-ixmultiasset.biprod.cloud/#/asset/inventory/nbibridges/3086", "0281-188.178")</f>
        <v>0281-188.178</v>
      </c>
      <c r="B18" s="5" t="s">
        <v>367</v>
      </c>
      <c r="C18" s="5" t="s">
        <v>48</v>
      </c>
      <c r="D18" s="5" t="s">
        <v>263</v>
      </c>
      <c r="E18" s="5" t="s">
        <v>23</v>
      </c>
      <c r="F18" s="5" t="s">
        <v>155</v>
      </c>
      <c r="G18" s="5" t="s">
        <v>25</v>
      </c>
      <c r="H18" s="5" t="s">
        <v>42</v>
      </c>
      <c r="I18" s="5" t="s">
        <v>43</v>
      </c>
      <c r="J18" s="5"/>
      <c r="K18" s="5" t="s">
        <v>28</v>
      </c>
      <c r="L18" s="5" t="s">
        <v>29</v>
      </c>
      <c r="M18" s="5" t="s">
        <v>30</v>
      </c>
      <c r="N18" s="9" t="s">
        <v>544</v>
      </c>
      <c r="O18" s="5"/>
      <c r="P18" s="5"/>
      <c r="Q18" s="5"/>
      <c r="R18" s="5"/>
      <c r="S18" s="5"/>
      <c r="T18" s="5"/>
      <c r="U18" s="5" t="s">
        <v>31</v>
      </c>
    </row>
    <row r="19" spans="1:21" x14ac:dyDescent="0.25">
      <c r="A19" s="4" t="str">
        <f>HYPERLINK("https://nddot-ixmultiasset.biprod.cloud/#/asset/inventory/nbibridges/3369", "0002-001.337  S")</f>
        <v>0002-001.337  S</v>
      </c>
      <c r="B19" s="5" t="s">
        <v>388</v>
      </c>
      <c r="C19" s="5" t="s">
        <v>48</v>
      </c>
      <c r="D19" s="5" t="s">
        <v>389</v>
      </c>
      <c r="E19" s="5" t="s">
        <v>23</v>
      </c>
      <c r="F19" s="5" t="s">
        <v>363</v>
      </c>
      <c r="G19" s="5" t="s">
        <v>25</v>
      </c>
      <c r="H19" s="5" t="s">
        <v>42</v>
      </c>
      <c r="I19" s="5" t="s">
        <v>43</v>
      </c>
      <c r="J19" s="5"/>
      <c r="K19" s="5" t="s">
        <v>28</v>
      </c>
      <c r="L19" s="5" t="s">
        <v>29</v>
      </c>
      <c r="M19" s="5" t="s">
        <v>30</v>
      </c>
      <c r="N19" s="9" t="s">
        <v>544</v>
      </c>
      <c r="O19" s="5"/>
      <c r="P19" s="5"/>
      <c r="Q19" s="5"/>
      <c r="R19" s="5"/>
      <c r="S19" s="5"/>
      <c r="T19" s="5"/>
      <c r="U19" s="5" t="s">
        <v>31</v>
      </c>
    </row>
    <row r="20" spans="1:21" x14ac:dyDescent="0.25">
      <c r="A20" s="2" t="str">
        <f>HYPERLINK("https://nddot-ixmultiasset.biprod.cloud/#/asset/inventory/nbibridges/3378", "0017-027.642")</f>
        <v>0017-027.642</v>
      </c>
      <c r="B20" s="3" t="s">
        <v>390</v>
      </c>
      <c r="C20" s="3" t="s">
        <v>48</v>
      </c>
      <c r="D20" s="3" t="s">
        <v>391</v>
      </c>
      <c r="E20" s="3" t="s">
        <v>23</v>
      </c>
      <c r="F20" s="3" t="s">
        <v>216</v>
      </c>
      <c r="G20" s="3" t="s">
        <v>25</v>
      </c>
      <c r="H20" s="3" t="s">
        <v>42</v>
      </c>
      <c r="I20" s="3" t="s">
        <v>43</v>
      </c>
      <c r="J20" s="3"/>
      <c r="K20" s="3" t="s">
        <v>28</v>
      </c>
      <c r="L20" s="3" t="s">
        <v>29</v>
      </c>
      <c r="M20" s="3" t="s">
        <v>30</v>
      </c>
      <c r="N20" s="9" t="s">
        <v>544</v>
      </c>
      <c r="O20" s="3"/>
      <c r="P20" s="3"/>
      <c r="Q20" s="3"/>
      <c r="R20" s="3"/>
      <c r="S20" s="3"/>
      <c r="T20" s="3"/>
      <c r="U20" s="3" t="s">
        <v>31</v>
      </c>
    </row>
    <row r="21" spans="1:21" x14ac:dyDescent="0.25">
      <c r="A21" s="2" t="str">
        <f>HYPERLINK("https://nddot-ixmultiasset.biprod.cloud/#/asset/inventory/nbibridges/3630", "0002-234.920")</f>
        <v>0002-234.920</v>
      </c>
      <c r="B21" s="3" t="s">
        <v>412</v>
      </c>
      <c r="C21" s="3" t="s">
        <v>48</v>
      </c>
      <c r="D21" s="3" t="s">
        <v>22</v>
      </c>
      <c r="E21" s="3" t="s">
        <v>23</v>
      </c>
      <c r="F21" s="3" t="s">
        <v>413</v>
      </c>
      <c r="G21" s="3" t="s">
        <v>25</v>
      </c>
      <c r="H21" s="3" t="s">
        <v>42</v>
      </c>
      <c r="I21" s="3" t="s">
        <v>43</v>
      </c>
      <c r="J21" s="3"/>
      <c r="K21" s="3" t="s">
        <v>28</v>
      </c>
      <c r="L21" s="3" t="s">
        <v>29</v>
      </c>
      <c r="M21" s="3" t="s">
        <v>30</v>
      </c>
      <c r="N21" s="9" t="s">
        <v>544</v>
      </c>
      <c r="O21" s="3"/>
      <c r="P21" s="3"/>
      <c r="Q21" s="3"/>
      <c r="R21" s="3"/>
      <c r="S21" s="3"/>
      <c r="T21" s="3"/>
      <c r="U21" s="3" t="s">
        <v>31</v>
      </c>
    </row>
    <row r="22" spans="1:21" x14ac:dyDescent="0.25">
      <c r="A22" s="4" t="str">
        <f>HYPERLINK("https://nddot-ixmultiasset.biprod.cloud/#/asset/inventory/nbibridges/3656", "0017-029.467")</f>
        <v>0017-029.467</v>
      </c>
      <c r="B22" s="5" t="s">
        <v>414</v>
      </c>
      <c r="C22" s="5" t="s">
        <v>48</v>
      </c>
      <c r="D22" s="5" t="s">
        <v>391</v>
      </c>
      <c r="E22" s="5" t="s">
        <v>23</v>
      </c>
      <c r="F22" s="5" t="s">
        <v>216</v>
      </c>
      <c r="G22" s="5" t="s">
        <v>25</v>
      </c>
      <c r="H22" s="5" t="s">
        <v>42</v>
      </c>
      <c r="I22" s="5" t="s">
        <v>43</v>
      </c>
      <c r="J22" s="5"/>
      <c r="K22" s="5" t="s">
        <v>28</v>
      </c>
      <c r="L22" s="5" t="s">
        <v>29</v>
      </c>
      <c r="M22" s="5" t="s">
        <v>30</v>
      </c>
      <c r="N22" s="9" t="s">
        <v>544</v>
      </c>
      <c r="O22" s="5"/>
      <c r="P22" s="5"/>
      <c r="Q22" s="5"/>
      <c r="R22" s="5"/>
      <c r="S22" s="5"/>
      <c r="T22" s="5"/>
      <c r="U22" s="5" t="s">
        <v>31</v>
      </c>
    </row>
    <row r="23" spans="1:21" x14ac:dyDescent="0.25">
      <c r="A23" s="2" t="str">
        <f>HYPERLINK("https://nddot-ixmultiasset.biprod.cloud/#/asset/inventory/nbibridges/3681", "0002-004.837")</f>
        <v>0002-004.837</v>
      </c>
      <c r="B23" s="3" t="s">
        <v>415</v>
      </c>
      <c r="C23" s="3" t="s">
        <v>48</v>
      </c>
      <c r="D23" s="3" t="s">
        <v>22</v>
      </c>
      <c r="E23" s="3" t="s">
        <v>23</v>
      </c>
      <c r="F23" s="3" t="s">
        <v>416</v>
      </c>
      <c r="G23" s="3" t="s">
        <v>25</v>
      </c>
      <c r="H23" s="3" t="s">
        <v>59</v>
      </c>
      <c r="I23" s="3" t="s">
        <v>43</v>
      </c>
      <c r="J23" s="3"/>
      <c r="K23" s="3" t="s">
        <v>28</v>
      </c>
      <c r="L23" s="3" t="s">
        <v>29</v>
      </c>
      <c r="M23" s="3" t="s">
        <v>30</v>
      </c>
      <c r="N23" s="9" t="s">
        <v>544</v>
      </c>
      <c r="O23" s="3"/>
      <c r="P23" s="3"/>
      <c r="Q23" s="3"/>
      <c r="R23" s="3"/>
      <c r="S23" s="3"/>
      <c r="T23" s="3"/>
      <c r="U23" s="3" t="s">
        <v>31</v>
      </c>
    </row>
    <row r="24" spans="1:21" x14ac:dyDescent="0.25">
      <c r="A24" s="2" t="str">
        <f>HYPERLINK("https://nddot-ixmultiasset.biprod.cloud/#/asset/inventory/nbibridges/3757", "0002-011.914")</f>
        <v>0002-011.914</v>
      </c>
      <c r="B24" s="3" t="s">
        <v>431</v>
      </c>
      <c r="C24" s="3" t="s">
        <v>250</v>
      </c>
      <c r="D24" s="3" t="s">
        <v>22</v>
      </c>
      <c r="E24" s="3" t="s">
        <v>23</v>
      </c>
      <c r="F24" s="3" t="s">
        <v>432</v>
      </c>
      <c r="G24" s="3" t="s">
        <v>25</v>
      </c>
      <c r="H24" s="3" t="s">
        <v>42</v>
      </c>
      <c r="I24" s="3" t="s">
        <v>43</v>
      </c>
      <c r="J24" s="3"/>
      <c r="K24" s="3" t="s">
        <v>28</v>
      </c>
      <c r="L24" s="3" t="s">
        <v>29</v>
      </c>
      <c r="M24" s="3" t="s">
        <v>30</v>
      </c>
      <c r="N24" s="9" t="s">
        <v>544</v>
      </c>
      <c r="O24" s="3"/>
      <c r="P24" s="3"/>
      <c r="Q24" s="3"/>
      <c r="R24" s="3"/>
      <c r="S24" s="3"/>
      <c r="T24" s="3"/>
      <c r="U24" s="3" t="s">
        <v>31</v>
      </c>
    </row>
    <row r="25" spans="1:21" x14ac:dyDescent="0.25">
      <c r="A25" s="4" t="str">
        <f>HYPERLINK("https://nddot-ixmultiasset.biprod.cloud/#/asset/inventory/nbibridges/3780", "0002-005.542")</f>
        <v>0002-005.542</v>
      </c>
      <c r="B25" s="5" t="s">
        <v>433</v>
      </c>
      <c r="C25" s="5" t="s">
        <v>48</v>
      </c>
      <c r="D25" s="5" t="s">
        <v>22</v>
      </c>
      <c r="E25" s="5" t="s">
        <v>23</v>
      </c>
      <c r="F25" s="5" t="s">
        <v>416</v>
      </c>
      <c r="G25" s="5" t="s">
        <v>25</v>
      </c>
      <c r="H25" s="5" t="s">
        <v>59</v>
      </c>
      <c r="I25" s="5" t="s">
        <v>43</v>
      </c>
      <c r="J25" s="5"/>
      <c r="K25" s="5" t="s">
        <v>28</v>
      </c>
      <c r="L25" s="5" t="s">
        <v>29</v>
      </c>
      <c r="M25" s="5" t="s">
        <v>30</v>
      </c>
      <c r="N25" s="9" t="s">
        <v>544</v>
      </c>
      <c r="O25" s="5"/>
      <c r="P25" s="5"/>
      <c r="Q25" s="5"/>
      <c r="R25" s="5"/>
      <c r="S25" s="5"/>
      <c r="T25" s="5"/>
      <c r="U25" s="5" t="s">
        <v>31</v>
      </c>
    </row>
    <row r="26" spans="1:21" x14ac:dyDescent="0.25">
      <c r="A26" s="4" t="str">
        <f>HYPERLINK("https://nddot-ixmultiasset.biprod.cloud/#/asset/inventory/nbibridges/3822", "0017-035.465")</f>
        <v>0017-035.465</v>
      </c>
      <c r="B26" s="5" t="s">
        <v>437</v>
      </c>
      <c r="C26" s="5" t="s">
        <v>48</v>
      </c>
      <c r="D26" s="5" t="s">
        <v>391</v>
      </c>
      <c r="E26" s="5" t="s">
        <v>23</v>
      </c>
      <c r="F26" s="5" t="s">
        <v>216</v>
      </c>
      <c r="G26" s="5" t="s">
        <v>25</v>
      </c>
      <c r="H26" s="5" t="s">
        <v>59</v>
      </c>
      <c r="I26" s="5" t="s">
        <v>43</v>
      </c>
      <c r="J26" s="5"/>
      <c r="K26" s="5" t="s">
        <v>28</v>
      </c>
      <c r="L26" s="5" t="s">
        <v>29</v>
      </c>
      <c r="M26" s="5" t="s">
        <v>30</v>
      </c>
      <c r="N26" s="9" t="s">
        <v>544</v>
      </c>
      <c r="O26" s="5"/>
      <c r="P26" s="5"/>
      <c r="Q26" s="5"/>
      <c r="R26" s="5"/>
      <c r="S26" s="5"/>
      <c r="T26" s="5"/>
      <c r="U26" s="5" t="s">
        <v>31</v>
      </c>
    </row>
    <row r="27" spans="1:21" x14ac:dyDescent="0.25">
      <c r="A27" s="4" t="str">
        <f>HYPERLINK("https://nddot-ixmultiasset.biprod.cloud/#/asset/inventory/nbibridges/3857", "0002-010.207")</f>
        <v>0002-010.207</v>
      </c>
      <c r="B27" s="5" t="s">
        <v>443</v>
      </c>
      <c r="C27" s="5" t="s">
        <v>48</v>
      </c>
      <c r="D27" s="5" t="s">
        <v>22</v>
      </c>
      <c r="E27" s="5" t="s">
        <v>23</v>
      </c>
      <c r="F27" s="5" t="s">
        <v>416</v>
      </c>
      <c r="G27" s="5" t="s">
        <v>25</v>
      </c>
      <c r="H27" s="5" t="s">
        <v>59</v>
      </c>
      <c r="I27" s="5" t="s">
        <v>43</v>
      </c>
      <c r="J27" s="5"/>
      <c r="K27" s="5" t="s">
        <v>28</v>
      </c>
      <c r="L27" s="5" t="s">
        <v>29</v>
      </c>
      <c r="M27" s="5" t="s">
        <v>30</v>
      </c>
      <c r="N27" s="9" t="s">
        <v>544</v>
      </c>
      <c r="O27" s="5"/>
      <c r="P27" s="5"/>
      <c r="Q27" s="5"/>
      <c r="R27" s="5"/>
      <c r="S27" s="5"/>
      <c r="T27" s="5"/>
      <c r="U27" s="5" t="s">
        <v>31</v>
      </c>
    </row>
    <row r="28" spans="1:21" x14ac:dyDescent="0.25">
      <c r="A28" s="2" t="str">
        <f>HYPERLINK("https://nddot-ixmultiasset.biprod.cloud/#/asset/inventory/nbibridges/3887", "0017-035.469")</f>
        <v>0017-035.469</v>
      </c>
      <c r="B28" s="3" t="s">
        <v>444</v>
      </c>
      <c r="C28" s="3" t="s">
        <v>48</v>
      </c>
      <c r="D28" s="3" t="s">
        <v>391</v>
      </c>
      <c r="E28" s="3" t="s">
        <v>23</v>
      </c>
      <c r="F28" s="3" t="s">
        <v>216</v>
      </c>
      <c r="G28" s="3" t="s">
        <v>25</v>
      </c>
      <c r="H28" s="3" t="s">
        <v>59</v>
      </c>
      <c r="I28" s="3" t="s">
        <v>43</v>
      </c>
      <c r="J28" s="3"/>
      <c r="K28" s="3" t="s">
        <v>28</v>
      </c>
      <c r="L28" s="3" t="s">
        <v>29</v>
      </c>
      <c r="M28" s="3" t="s">
        <v>30</v>
      </c>
      <c r="N28" s="9" t="s">
        <v>544</v>
      </c>
      <c r="O28" s="3"/>
      <c r="P28" s="3"/>
      <c r="Q28" s="3"/>
      <c r="R28" s="3"/>
      <c r="S28" s="3"/>
      <c r="T28" s="3"/>
      <c r="U28" s="3" t="s">
        <v>31</v>
      </c>
    </row>
    <row r="29" spans="1:21" x14ac:dyDescent="0.25">
      <c r="A29" s="2" t="str">
        <f>HYPERLINK("https://nddot-ixmultiasset.biprod.cloud/#/asset/inventory/nbibridges/3901", "0017-039.840")</f>
        <v>0017-039.840</v>
      </c>
      <c r="B29" s="3" t="s">
        <v>448</v>
      </c>
      <c r="C29" s="3" t="s">
        <v>48</v>
      </c>
      <c r="D29" s="3" t="s">
        <v>391</v>
      </c>
      <c r="E29" s="3" t="s">
        <v>23</v>
      </c>
      <c r="F29" s="3" t="s">
        <v>145</v>
      </c>
      <c r="G29" s="3" t="s">
        <v>25</v>
      </c>
      <c r="H29" s="3" t="s">
        <v>42</v>
      </c>
      <c r="I29" s="3" t="s">
        <v>43</v>
      </c>
      <c r="J29" s="3"/>
      <c r="K29" s="3" t="s">
        <v>28</v>
      </c>
      <c r="L29" s="3" t="s">
        <v>29</v>
      </c>
      <c r="M29" s="3" t="s">
        <v>30</v>
      </c>
      <c r="N29" s="9" t="s">
        <v>544</v>
      </c>
      <c r="O29" s="3"/>
      <c r="P29" s="3"/>
      <c r="Q29" s="3"/>
      <c r="R29" s="3"/>
      <c r="S29" s="3"/>
      <c r="T29" s="3"/>
      <c r="U29" s="3" t="s">
        <v>31</v>
      </c>
    </row>
    <row r="30" spans="1:21" x14ac:dyDescent="0.25">
      <c r="A30" s="2" t="str">
        <f>HYPERLINK("https://nddot-ixmultiasset.biprod.cloud/#/asset/inventory/nbibridges/3924", "0281-216.215")</f>
        <v>0281-216.215</v>
      </c>
      <c r="B30" s="3" t="s">
        <v>452</v>
      </c>
      <c r="C30" s="3" t="s">
        <v>48</v>
      </c>
      <c r="D30" s="3" t="s">
        <v>263</v>
      </c>
      <c r="E30" s="3" t="s">
        <v>23</v>
      </c>
      <c r="F30" s="3" t="s">
        <v>393</v>
      </c>
      <c r="G30" s="3" t="s">
        <v>25</v>
      </c>
      <c r="H30" s="3" t="s">
        <v>42</v>
      </c>
      <c r="I30" s="3" t="s">
        <v>43</v>
      </c>
      <c r="J30" s="3"/>
      <c r="K30" s="3" t="s">
        <v>28</v>
      </c>
      <c r="L30" s="3" t="s">
        <v>29</v>
      </c>
      <c r="M30" s="3" t="s">
        <v>30</v>
      </c>
      <c r="N30" s="9" t="s">
        <v>544</v>
      </c>
      <c r="O30" s="3"/>
      <c r="P30" s="3"/>
      <c r="Q30" s="3"/>
      <c r="R30" s="3"/>
      <c r="S30" s="3"/>
      <c r="T30" s="3"/>
      <c r="U30" s="3" t="s">
        <v>31</v>
      </c>
    </row>
    <row r="31" spans="1:21" x14ac:dyDescent="0.25">
      <c r="A31" s="2" t="str">
        <f>HYPERLINK("https://nddot-ixmultiasset.biprod.cloud/#/asset/inventory/nbibridges/3967", "0017-035.957")</f>
        <v>0017-035.957</v>
      </c>
      <c r="B31" s="3" t="s">
        <v>460</v>
      </c>
      <c r="C31" s="3" t="s">
        <v>48</v>
      </c>
      <c r="D31" s="3" t="s">
        <v>391</v>
      </c>
      <c r="E31" s="3" t="s">
        <v>23</v>
      </c>
      <c r="F31" s="3" t="s">
        <v>216</v>
      </c>
      <c r="G31" s="3" t="s">
        <v>25</v>
      </c>
      <c r="H31" s="3" t="s">
        <v>42</v>
      </c>
      <c r="I31" s="3" t="s">
        <v>43</v>
      </c>
      <c r="J31" s="3"/>
      <c r="K31" s="3" t="s">
        <v>28</v>
      </c>
      <c r="L31" s="3" t="s">
        <v>29</v>
      </c>
      <c r="M31" s="3" t="s">
        <v>30</v>
      </c>
      <c r="N31" s="9" t="s">
        <v>544</v>
      </c>
      <c r="O31" s="3"/>
      <c r="P31" s="3"/>
      <c r="Q31" s="3"/>
      <c r="R31" s="3"/>
      <c r="S31" s="3"/>
      <c r="T31" s="3"/>
      <c r="U31" s="3" t="s">
        <v>31</v>
      </c>
    </row>
    <row r="32" spans="1:21" x14ac:dyDescent="0.25">
      <c r="A32" s="4" t="str">
        <f>HYPERLINK("https://nddot-ixmultiasset.biprod.cloud/#/asset/inventory/nbibridges/4085", "0017-042.967")</f>
        <v>0017-042.967</v>
      </c>
      <c r="B32" s="5" t="s">
        <v>467</v>
      </c>
      <c r="C32" s="5" t="s">
        <v>128</v>
      </c>
      <c r="D32" s="5" t="s">
        <v>391</v>
      </c>
      <c r="E32" s="5" t="s">
        <v>23</v>
      </c>
      <c r="F32" s="5" t="s">
        <v>420</v>
      </c>
      <c r="G32" s="5" t="s">
        <v>25</v>
      </c>
      <c r="H32" s="5" t="s">
        <v>167</v>
      </c>
      <c r="I32" s="5" t="s">
        <v>105</v>
      </c>
      <c r="J32" s="5" t="s">
        <v>299</v>
      </c>
      <c r="K32" s="5" t="s">
        <v>28</v>
      </c>
      <c r="L32" s="5" t="s">
        <v>29</v>
      </c>
      <c r="M32" s="5" t="s">
        <v>30</v>
      </c>
      <c r="N32" s="9" t="s">
        <v>544</v>
      </c>
      <c r="O32" s="5"/>
      <c r="P32" s="5"/>
      <c r="Q32" s="5"/>
      <c r="R32" s="5"/>
      <c r="S32" s="5"/>
      <c r="T32" s="5"/>
      <c r="U32" s="5" t="s">
        <v>31</v>
      </c>
    </row>
    <row r="33" spans="1:21" x14ac:dyDescent="0.25">
      <c r="A33" s="2" t="str">
        <f>HYPERLINK("https://nddot-ixmultiasset.biprod.cloud/#/asset/inventory/nbibridges/4086", "0002-250.546  L")</f>
        <v>0002-250.546  L</v>
      </c>
      <c r="B33" s="3" t="s">
        <v>468</v>
      </c>
      <c r="C33" s="3" t="s">
        <v>128</v>
      </c>
      <c r="D33" s="3" t="s">
        <v>22</v>
      </c>
      <c r="E33" s="3" t="s">
        <v>23</v>
      </c>
      <c r="F33" s="3" t="s">
        <v>210</v>
      </c>
      <c r="G33" s="3" t="s">
        <v>25</v>
      </c>
      <c r="H33" s="3" t="s">
        <v>192</v>
      </c>
      <c r="I33" s="3" t="s">
        <v>27</v>
      </c>
      <c r="J33" s="3"/>
      <c r="K33" s="3" t="s">
        <v>28</v>
      </c>
      <c r="L33" s="3" t="s">
        <v>29</v>
      </c>
      <c r="M33" s="3" t="s">
        <v>30</v>
      </c>
      <c r="N33" s="9" t="s">
        <v>544</v>
      </c>
      <c r="O33" s="3"/>
      <c r="P33" s="3"/>
      <c r="Q33" s="3"/>
      <c r="R33" s="3"/>
      <c r="S33" s="3"/>
      <c r="T33" s="3"/>
      <c r="U33" s="3" t="s">
        <v>31</v>
      </c>
    </row>
    <row r="34" spans="1:21" x14ac:dyDescent="0.25">
      <c r="A34" s="4" t="str">
        <f>HYPERLINK("https://nddot-ixmultiasset.biprod.cloud/#/asset/inventory/nbibridges/4107", "0017-048.307")</f>
        <v>0017-048.307</v>
      </c>
      <c r="B34" s="5" t="s">
        <v>469</v>
      </c>
      <c r="C34" s="5" t="s">
        <v>48</v>
      </c>
      <c r="D34" s="5" t="s">
        <v>391</v>
      </c>
      <c r="E34" s="5" t="s">
        <v>23</v>
      </c>
      <c r="F34" s="5" t="s">
        <v>420</v>
      </c>
      <c r="G34" s="5" t="s">
        <v>25</v>
      </c>
      <c r="H34" s="5" t="s">
        <v>42</v>
      </c>
      <c r="I34" s="5" t="s">
        <v>43</v>
      </c>
      <c r="J34" s="5"/>
      <c r="K34" s="5" t="s">
        <v>28</v>
      </c>
      <c r="L34" s="5" t="s">
        <v>29</v>
      </c>
      <c r="M34" s="5" t="s">
        <v>30</v>
      </c>
      <c r="N34" s="9" t="s">
        <v>544</v>
      </c>
      <c r="O34" s="5"/>
      <c r="P34" s="5"/>
      <c r="Q34" s="5"/>
      <c r="R34" s="5"/>
      <c r="S34" s="5"/>
      <c r="T34" s="5"/>
      <c r="U34" s="5" t="s">
        <v>31</v>
      </c>
    </row>
    <row r="35" spans="1:21" x14ac:dyDescent="0.25">
      <c r="A35" s="4" t="str">
        <f>HYPERLINK("https://nddot-ixmultiasset.biprod.cloud/#/asset/inventory/nbibridges/4126", "0002-262.330  R")</f>
        <v>0002-262.330  R</v>
      </c>
      <c r="B35" s="5" t="s">
        <v>472</v>
      </c>
      <c r="C35" s="5" t="s">
        <v>473</v>
      </c>
      <c r="D35" s="5" t="s">
        <v>22</v>
      </c>
      <c r="E35" s="5" t="s">
        <v>23</v>
      </c>
      <c r="F35" s="5" t="s">
        <v>237</v>
      </c>
      <c r="G35" s="5" t="s">
        <v>25</v>
      </c>
      <c r="H35" s="5" t="s">
        <v>192</v>
      </c>
      <c r="I35" s="5" t="s">
        <v>73</v>
      </c>
      <c r="J35" s="5"/>
      <c r="K35" s="5" t="s">
        <v>28</v>
      </c>
      <c r="L35" s="5" t="s">
        <v>29</v>
      </c>
      <c r="M35" s="5" t="s">
        <v>30</v>
      </c>
      <c r="N35" s="9" t="s">
        <v>544</v>
      </c>
      <c r="O35" s="5"/>
      <c r="P35" s="5"/>
      <c r="Q35" s="5"/>
      <c r="R35" s="5"/>
      <c r="S35" s="5"/>
      <c r="T35" s="5"/>
      <c r="U35" s="5" t="s">
        <v>31</v>
      </c>
    </row>
    <row r="36" spans="1:21" x14ac:dyDescent="0.25">
      <c r="A36" s="2" t="str">
        <f>HYPERLINK("https://nddot-ixmultiasset.biprod.cloud/#/asset/inventory/nbibridges/4182", "0002-250.546  R")</f>
        <v>0002-250.546  R</v>
      </c>
      <c r="B36" s="3" t="s">
        <v>476</v>
      </c>
      <c r="C36" s="3" t="s">
        <v>128</v>
      </c>
      <c r="D36" s="3" t="s">
        <v>22</v>
      </c>
      <c r="E36" s="3" t="s">
        <v>23</v>
      </c>
      <c r="F36" s="3" t="s">
        <v>210</v>
      </c>
      <c r="G36" s="3" t="s">
        <v>25</v>
      </c>
      <c r="H36" s="3" t="s">
        <v>192</v>
      </c>
      <c r="I36" s="3" t="s">
        <v>27</v>
      </c>
      <c r="J36" s="3"/>
      <c r="K36" s="3" t="s">
        <v>28</v>
      </c>
      <c r="L36" s="3" t="s">
        <v>29</v>
      </c>
      <c r="M36" s="3" t="s">
        <v>30</v>
      </c>
      <c r="N36" s="9" t="s">
        <v>544</v>
      </c>
      <c r="O36" s="3"/>
      <c r="P36" s="3"/>
      <c r="Q36" s="3"/>
      <c r="R36" s="3"/>
      <c r="S36" s="3"/>
      <c r="T36" s="3"/>
      <c r="U36" s="3" t="s">
        <v>31</v>
      </c>
    </row>
    <row r="37" spans="1:21" x14ac:dyDescent="0.25">
      <c r="A37" s="2" t="str">
        <f>HYPERLINK("https://nddot-ixmultiasset.biprod.cloud/#/asset/inventory/nbibridges/4240", "0008-155.110")</f>
        <v>0008-155.110</v>
      </c>
      <c r="B37" s="3" t="s">
        <v>483</v>
      </c>
      <c r="C37" s="3" t="s">
        <v>410</v>
      </c>
      <c r="D37" s="3" t="s">
        <v>484</v>
      </c>
      <c r="E37" s="3" t="s">
        <v>23</v>
      </c>
      <c r="F37" s="3" t="s">
        <v>440</v>
      </c>
      <c r="G37" s="3" t="s">
        <v>25</v>
      </c>
      <c r="H37" s="3" t="s">
        <v>42</v>
      </c>
      <c r="I37" s="3" t="s">
        <v>43</v>
      </c>
      <c r="J37" s="3"/>
      <c r="K37" s="3" t="s">
        <v>28</v>
      </c>
      <c r="L37" s="3" t="s">
        <v>29</v>
      </c>
      <c r="M37" s="3" t="s">
        <v>30</v>
      </c>
      <c r="N37" s="9" t="s">
        <v>544</v>
      </c>
      <c r="O37" s="3"/>
      <c r="P37" s="3"/>
      <c r="Q37" s="3"/>
      <c r="R37" s="3"/>
      <c r="S37" s="3"/>
      <c r="T37" s="3"/>
      <c r="U37" s="3" t="s">
        <v>31</v>
      </c>
    </row>
    <row r="38" spans="1:21" x14ac:dyDescent="0.25">
      <c r="A38" s="4" t="str">
        <f>HYPERLINK("https://nddot-ixmultiasset.biprod.cloud/#/asset/inventory/nbibridges/4303", "0281-218.093")</f>
        <v>0281-218.093</v>
      </c>
      <c r="B38" s="5" t="s">
        <v>487</v>
      </c>
      <c r="C38" s="5" t="s">
        <v>48</v>
      </c>
      <c r="D38" s="5" t="s">
        <v>263</v>
      </c>
      <c r="E38" s="5" t="s">
        <v>23</v>
      </c>
      <c r="F38" s="5" t="s">
        <v>393</v>
      </c>
      <c r="G38" s="5" t="s">
        <v>25</v>
      </c>
      <c r="H38" s="5" t="s">
        <v>42</v>
      </c>
      <c r="I38" s="5" t="s">
        <v>43</v>
      </c>
      <c r="J38" s="5"/>
      <c r="K38" s="5" t="s">
        <v>28</v>
      </c>
      <c r="L38" s="5" t="s">
        <v>29</v>
      </c>
      <c r="M38" s="5" t="s">
        <v>30</v>
      </c>
      <c r="N38" s="9" t="s">
        <v>544</v>
      </c>
      <c r="O38" s="5"/>
      <c r="P38" s="5"/>
      <c r="Q38" s="5"/>
      <c r="R38" s="5"/>
      <c r="S38" s="5"/>
      <c r="T38" s="5"/>
      <c r="U38" s="5" t="s">
        <v>31</v>
      </c>
    </row>
    <row r="39" spans="1:21" x14ac:dyDescent="0.25">
      <c r="A39" s="2" t="str">
        <f>HYPERLINK("https://nddot-ixmultiasset.biprod.cloud/#/asset/inventory/nbibridges/4412", "0002-262.330  L")</f>
        <v>0002-262.330  L</v>
      </c>
      <c r="B39" s="3" t="s">
        <v>505</v>
      </c>
      <c r="C39" s="3" t="s">
        <v>473</v>
      </c>
      <c r="D39" s="3" t="s">
        <v>22</v>
      </c>
      <c r="E39" s="3" t="s">
        <v>23</v>
      </c>
      <c r="F39" s="3" t="s">
        <v>237</v>
      </c>
      <c r="G39" s="3" t="s">
        <v>25</v>
      </c>
      <c r="H39" s="3" t="s">
        <v>192</v>
      </c>
      <c r="I39" s="3" t="s">
        <v>73</v>
      </c>
      <c r="J39" s="3"/>
      <c r="K39" s="3" t="s">
        <v>28</v>
      </c>
      <c r="L39" s="3" t="s">
        <v>29</v>
      </c>
      <c r="M39" s="3" t="s">
        <v>30</v>
      </c>
      <c r="N39" s="9" t="s">
        <v>544</v>
      </c>
      <c r="O39" s="3"/>
      <c r="P39" s="3"/>
      <c r="Q39" s="3"/>
      <c r="R39" s="3"/>
      <c r="S39" s="3"/>
      <c r="T39" s="3"/>
      <c r="U39" s="3" t="s">
        <v>31</v>
      </c>
    </row>
    <row r="40" spans="1:21" x14ac:dyDescent="0.25">
      <c r="A40" s="2" t="str">
        <f>HYPERLINK("https://nddot-ixmultiasset.biprod.cloud/#/asset/inventory/nbibridges/4422", "0002-018.351  R")</f>
        <v>0002-018.351  R</v>
      </c>
      <c r="B40" s="3" t="s">
        <v>508</v>
      </c>
      <c r="C40" s="3" t="s">
        <v>509</v>
      </c>
      <c r="D40" s="3" t="s">
        <v>22</v>
      </c>
      <c r="E40" s="3" t="s">
        <v>23</v>
      </c>
      <c r="F40" s="3" t="s">
        <v>104</v>
      </c>
      <c r="G40" s="3" t="s">
        <v>25</v>
      </c>
      <c r="H40" s="3" t="s">
        <v>59</v>
      </c>
      <c r="I40" s="3" t="s">
        <v>73</v>
      </c>
      <c r="J40" s="3" t="s">
        <v>299</v>
      </c>
      <c r="K40" s="3" t="s">
        <v>28</v>
      </c>
      <c r="L40" s="3" t="s">
        <v>29</v>
      </c>
      <c r="M40" s="3" t="s">
        <v>30</v>
      </c>
      <c r="N40" s="9" t="s">
        <v>544</v>
      </c>
      <c r="O40" s="3"/>
      <c r="P40" s="3"/>
      <c r="Q40" s="3"/>
      <c r="R40" s="3"/>
      <c r="S40" s="3"/>
      <c r="T40" s="3"/>
      <c r="U40" s="3" t="s">
        <v>31</v>
      </c>
    </row>
    <row r="41" spans="1:21" x14ac:dyDescent="0.25">
      <c r="A41" s="4" t="str">
        <f>HYPERLINK("https://nddot-ixmultiasset.biprod.cloud/#/asset/inventory/nbibridges/4526", "0002-018.346  L")</f>
        <v>0002-018.346  L</v>
      </c>
      <c r="B41" s="5" t="s">
        <v>513</v>
      </c>
      <c r="C41" s="5" t="s">
        <v>509</v>
      </c>
      <c r="D41" s="5" t="s">
        <v>22</v>
      </c>
      <c r="E41" s="5" t="s">
        <v>23</v>
      </c>
      <c r="F41" s="5" t="s">
        <v>104</v>
      </c>
      <c r="G41" s="5" t="s">
        <v>25</v>
      </c>
      <c r="H41" s="5" t="s">
        <v>167</v>
      </c>
      <c r="I41" s="5" t="s">
        <v>105</v>
      </c>
      <c r="J41" s="5"/>
      <c r="K41" s="5" t="s">
        <v>28</v>
      </c>
      <c r="L41" s="5" t="s">
        <v>29</v>
      </c>
      <c r="M41" s="5" t="s">
        <v>30</v>
      </c>
      <c r="N41" s="9" t="s">
        <v>544</v>
      </c>
      <c r="O41" s="5"/>
      <c r="P41" s="5"/>
      <c r="Q41" s="5"/>
      <c r="R41" s="5"/>
      <c r="S41" s="5"/>
      <c r="T41" s="5"/>
      <c r="U41" s="5" t="s">
        <v>31</v>
      </c>
    </row>
    <row r="42" spans="1:21" x14ac:dyDescent="0.25">
      <c r="A42" s="4" t="str">
        <f>HYPERLINK("https://nddot-ixmultiasset.biprod.cloud/#/asset/inventory/nbibridges/4897", "0002-900.332")</f>
        <v>0002-900.332</v>
      </c>
      <c r="B42" s="5" t="s">
        <v>530</v>
      </c>
      <c r="C42" s="5" t="s">
        <v>509</v>
      </c>
      <c r="D42" s="5" t="s">
        <v>531</v>
      </c>
      <c r="E42" s="5" t="s">
        <v>23</v>
      </c>
      <c r="F42" s="5" t="s">
        <v>104</v>
      </c>
      <c r="G42" s="5" t="s">
        <v>25</v>
      </c>
      <c r="H42" s="5" t="s">
        <v>167</v>
      </c>
      <c r="I42" s="5" t="s">
        <v>105</v>
      </c>
      <c r="J42" s="5"/>
      <c r="K42" s="5" t="s">
        <v>28</v>
      </c>
      <c r="L42" s="5" t="s">
        <v>29</v>
      </c>
      <c r="M42" s="5" t="s">
        <v>30</v>
      </c>
      <c r="N42" s="9" t="s">
        <v>544</v>
      </c>
      <c r="O42" s="5"/>
      <c r="P42" s="5"/>
      <c r="Q42" s="5"/>
      <c r="R42" s="5"/>
      <c r="S42" s="5"/>
      <c r="T42" s="5"/>
      <c r="U42" s="5" t="s">
        <v>31</v>
      </c>
    </row>
    <row r="43" spans="1:21" x14ac:dyDescent="0.25">
      <c r="A43" s="2" t="str">
        <f>HYPERLINK("https://nddot-ixmultiasset.biprod.cloud/#/asset/inventory/nbibridges/1043", "0002-133.185  T")</f>
        <v>0002-133.185  T</v>
      </c>
      <c r="B43" s="3" t="s">
        <v>175</v>
      </c>
      <c r="C43" s="3" t="s">
        <v>48</v>
      </c>
      <c r="D43" s="3" t="s">
        <v>176</v>
      </c>
      <c r="E43" s="3" t="s">
        <v>23</v>
      </c>
      <c r="F43" s="3" t="s">
        <v>177</v>
      </c>
      <c r="G43" s="3" t="s">
        <v>25</v>
      </c>
      <c r="H43" s="3" t="s">
        <v>42</v>
      </c>
      <c r="I43" s="3" t="s">
        <v>43</v>
      </c>
      <c r="J43" s="3"/>
      <c r="K43" s="3" t="s">
        <v>178</v>
      </c>
      <c r="L43" s="3" t="s">
        <v>179</v>
      </c>
      <c r="M43" s="3" t="s">
        <v>30</v>
      </c>
      <c r="N43" s="9" t="s">
        <v>544</v>
      </c>
      <c r="O43" s="3"/>
      <c r="P43" s="3"/>
      <c r="Q43" s="3"/>
      <c r="R43" s="3"/>
      <c r="S43" s="3"/>
      <c r="T43" s="3"/>
      <c r="U43" s="3" t="s">
        <v>31</v>
      </c>
    </row>
    <row r="44" spans="1:21" x14ac:dyDescent="0.25">
      <c r="A44" s="4" t="str">
        <f>HYPERLINK("https://nddot-ixmultiasset.biprod.cloud/#/asset/inventory/nbibridges/1224", "0020-103.403    B")</f>
        <v>0020-103.403    B</v>
      </c>
      <c r="B44" s="5" t="s">
        <v>200</v>
      </c>
      <c r="C44" s="5" t="s">
        <v>201</v>
      </c>
      <c r="D44" s="5" t="s">
        <v>201</v>
      </c>
      <c r="E44" s="5" t="s">
        <v>23</v>
      </c>
      <c r="F44" s="5" t="s">
        <v>202</v>
      </c>
      <c r="G44" s="5" t="s">
        <v>25</v>
      </c>
      <c r="H44" s="5" t="s">
        <v>59</v>
      </c>
      <c r="I44" s="5" t="s">
        <v>73</v>
      </c>
      <c r="J44" s="5"/>
      <c r="K44" s="5" t="s">
        <v>178</v>
      </c>
      <c r="L44" s="5" t="s">
        <v>179</v>
      </c>
      <c r="M44" s="5" t="s">
        <v>30</v>
      </c>
      <c r="N44" s="9" t="s">
        <v>544</v>
      </c>
      <c r="O44" s="5"/>
      <c r="P44" s="5"/>
      <c r="Q44" s="5"/>
      <c r="R44" s="5"/>
      <c r="S44" s="5"/>
      <c r="T44" s="5"/>
      <c r="U44" s="5"/>
    </row>
    <row r="45" spans="1:21" x14ac:dyDescent="0.25">
      <c r="A45" s="4" t="str">
        <f>HYPERLINK("https://nddot-ixmultiasset.biprod.cloud/#/asset/inventory/nbibridges/1273", "0020-096.753")</f>
        <v>0020-096.753</v>
      </c>
      <c r="B45" s="5" t="s">
        <v>207</v>
      </c>
      <c r="C45" s="5" t="s">
        <v>208</v>
      </c>
      <c r="D45" s="5" t="s">
        <v>209</v>
      </c>
      <c r="E45" s="5" t="s">
        <v>23</v>
      </c>
      <c r="F45" s="5" t="s">
        <v>210</v>
      </c>
      <c r="G45" s="5" t="s">
        <v>25</v>
      </c>
      <c r="H45" s="5" t="s">
        <v>192</v>
      </c>
      <c r="I45" s="5" t="s">
        <v>73</v>
      </c>
      <c r="J45" s="5"/>
      <c r="K45" s="5" t="s">
        <v>178</v>
      </c>
      <c r="L45" s="5" t="s">
        <v>179</v>
      </c>
      <c r="M45" s="5" t="s">
        <v>30</v>
      </c>
      <c r="N45" s="9" t="s">
        <v>544</v>
      </c>
      <c r="O45" s="5"/>
      <c r="P45" s="5"/>
      <c r="Q45" s="5" t="s">
        <v>205</v>
      </c>
      <c r="R45" s="5" t="s">
        <v>206</v>
      </c>
      <c r="S45" s="5"/>
      <c r="T45" s="5"/>
      <c r="U45" s="5" t="s">
        <v>31</v>
      </c>
    </row>
    <row r="46" spans="1:21" x14ac:dyDescent="0.25">
      <c r="A46" s="2" t="str">
        <f>HYPERLINK("https://nddot-ixmultiasset.biprod.cloud/#/asset/inventory/nbibridges/1282", "0019-118.258")</f>
        <v>0019-118.258</v>
      </c>
      <c r="B46" s="3" t="s">
        <v>211</v>
      </c>
      <c r="C46" s="3" t="s">
        <v>212</v>
      </c>
      <c r="D46" s="3" t="s">
        <v>213</v>
      </c>
      <c r="E46" s="3" t="s">
        <v>23</v>
      </c>
      <c r="F46" s="3" t="s">
        <v>104</v>
      </c>
      <c r="G46" s="3" t="s">
        <v>25</v>
      </c>
      <c r="H46" s="3" t="s">
        <v>167</v>
      </c>
      <c r="I46" s="3" t="s">
        <v>105</v>
      </c>
      <c r="J46" s="3"/>
      <c r="K46" s="3" t="s">
        <v>178</v>
      </c>
      <c r="L46" s="3" t="s">
        <v>179</v>
      </c>
      <c r="M46" s="3" t="s">
        <v>30</v>
      </c>
      <c r="N46" s="9" t="s">
        <v>544</v>
      </c>
      <c r="O46" s="3"/>
      <c r="P46" s="3"/>
      <c r="Q46" s="3"/>
      <c r="R46" s="3"/>
      <c r="S46" s="3"/>
      <c r="T46" s="3"/>
      <c r="U46" s="3" t="s">
        <v>31</v>
      </c>
    </row>
    <row r="47" spans="1:21" x14ac:dyDescent="0.25">
      <c r="A47" s="2" t="str">
        <f>HYPERLINK("https://nddot-ixmultiasset.biprod.cloud/#/asset/inventory/nbibridges/1558", "0020-113.539")</f>
        <v>0020-113.539</v>
      </c>
      <c r="B47" s="3" t="s">
        <v>231</v>
      </c>
      <c r="C47" s="3" t="s">
        <v>232</v>
      </c>
      <c r="D47" s="3" t="s">
        <v>233</v>
      </c>
      <c r="E47" s="3" t="s">
        <v>23</v>
      </c>
      <c r="F47" s="3" t="s">
        <v>52</v>
      </c>
      <c r="G47" s="3" t="s">
        <v>25</v>
      </c>
      <c r="H47" s="3" t="s">
        <v>42</v>
      </c>
      <c r="I47" s="3" t="s">
        <v>105</v>
      </c>
      <c r="J47" s="3"/>
      <c r="K47" s="3" t="s">
        <v>178</v>
      </c>
      <c r="L47" s="3" t="s">
        <v>179</v>
      </c>
      <c r="M47" s="3" t="s">
        <v>30</v>
      </c>
      <c r="N47" s="9" t="s">
        <v>544</v>
      </c>
      <c r="O47" s="3"/>
      <c r="P47" s="3"/>
      <c r="Q47" s="3"/>
      <c r="R47" s="3"/>
      <c r="S47" s="3"/>
      <c r="T47" s="3"/>
      <c r="U47" s="3" t="s">
        <v>31</v>
      </c>
    </row>
    <row r="48" spans="1:21" x14ac:dyDescent="0.25">
      <c r="A48" s="4" t="str">
        <f>HYPERLINK("https://nddot-ixmultiasset.biprod.cloud/#/asset/inventory/nbibridges/1857", "0281-156.665")</f>
        <v>0281-156.665</v>
      </c>
      <c r="B48" s="5" t="s">
        <v>261</v>
      </c>
      <c r="C48" s="5" t="s">
        <v>262</v>
      </c>
      <c r="D48" s="5" t="s">
        <v>263</v>
      </c>
      <c r="E48" s="5" t="s">
        <v>23</v>
      </c>
      <c r="F48" s="5" t="s">
        <v>237</v>
      </c>
      <c r="G48" s="5" t="s">
        <v>25</v>
      </c>
      <c r="H48" s="5" t="s">
        <v>192</v>
      </c>
      <c r="I48" s="5" t="s">
        <v>73</v>
      </c>
      <c r="J48" s="5"/>
      <c r="K48" s="5" t="s">
        <v>178</v>
      </c>
      <c r="L48" s="5" t="s">
        <v>179</v>
      </c>
      <c r="M48" s="5" t="s">
        <v>30</v>
      </c>
      <c r="N48" s="9" t="s">
        <v>544</v>
      </c>
      <c r="O48" s="5"/>
      <c r="P48" s="5"/>
      <c r="Q48" s="5"/>
      <c r="R48" s="5"/>
      <c r="S48" s="5"/>
      <c r="T48" s="5"/>
      <c r="U48" s="5" t="s">
        <v>31</v>
      </c>
    </row>
    <row r="49" spans="1:21" x14ac:dyDescent="0.25">
      <c r="A49" s="4" t="str">
        <f>HYPERLINK("https://nddot-ixmultiasset.biprod.cloud/#/asset/inventory/nbibridges/2035", "0281-157.085")</f>
        <v>0281-157.085</v>
      </c>
      <c r="B49" s="5" t="s">
        <v>280</v>
      </c>
      <c r="C49" s="5" t="s">
        <v>281</v>
      </c>
      <c r="D49" s="5" t="s">
        <v>263</v>
      </c>
      <c r="E49" s="5" t="s">
        <v>23</v>
      </c>
      <c r="F49" s="5" t="s">
        <v>237</v>
      </c>
      <c r="G49" s="5" t="s">
        <v>25</v>
      </c>
      <c r="H49" s="5" t="s">
        <v>192</v>
      </c>
      <c r="I49" s="5" t="s">
        <v>73</v>
      </c>
      <c r="J49" s="5"/>
      <c r="K49" s="5" t="s">
        <v>178</v>
      </c>
      <c r="L49" s="5" t="s">
        <v>179</v>
      </c>
      <c r="M49" s="5" t="s">
        <v>30</v>
      </c>
      <c r="N49" s="9" t="s">
        <v>544</v>
      </c>
      <c r="O49" s="5"/>
      <c r="P49" s="5"/>
      <c r="Q49" s="5"/>
      <c r="R49" s="5"/>
      <c r="S49" s="5"/>
      <c r="T49" s="5"/>
      <c r="U49" s="5" t="s">
        <v>31</v>
      </c>
    </row>
    <row r="50" spans="1:21" x14ac:dyDescent="0.25">
      <c r="A50" s="4" t="str">
        <f>HYPERLINK("https://nddot-ixmultiasset.biprod.cloud/#/asset/inventory/nbibridges/2096", "0019-148.200")</f>
        <v>0019-148.200</v>
      </c>
      <c r="B50" s="5" t="s">
        <v>287</v>
      </c>
      <c r="C50" s="5" t="s">
        <v>288</v>
      </c>
      <c r="D50" s="5" t="s">
        <v>213</v>
      </c>
      <c r="E50" s="5" t="s">
        <v>23</v>
      </c>
      <c r="F50" s="5" t="s">
        <v>210</v>
      </c>
      <c r="G50" s="5" t="s">
        <v>25</v>
      </c>
      <c r="H50" s="5" t="s">
        <v>192</v>
      </c>
      <c r="I50" s="5" t="s">
        <v>73</v>
      </c>
      <c r="J50" s="5"/>
      <c r="K50" s="5" t="s">
        <v>178</v>
      </c>
      <c r="L50" s="5" t="s">
        <v>179</v>
      </c>
      <c r="M50" s="5" t="s">
        <v>30</v>
      </c>
      <c r="N50" s="9" t="s">
        <v>544</v>
      </c>
      <c r="O50" s="5"/>
      <c r="P50" s="5"/>
      <c r="Q50" s="5" t="s">
        <v>205</v>
      </c>
      <c r="R50" s="5" t="s">
        <v>206</v>
      </c>
      <c r="S50" s="5"/>
      <c r="T50" s="5"/>
      <c r="U50" s="5" t="s">
        <v>31</v>
      </c>
    </row>
    <row r="51" spans="1:21" x14ac:dyDescent="0.25">
      <c r="A51" s="2" t="str">
        <f>HYPERLINK("https://nddot-ixmultiasset.biprod.cloud/#/asset/inventory/nbibridges/2154", "0019-143.037")</f>
        <v>0019-143.037</v>
      </c>
      <c r="B51" s="3" t="s">
        <v>294</v>
      </c>
      <c r="C51" s="3" t="s">
        <v>128</v>
      </c>
      <c r="D51" s="3" t="s">
        <v>213</v>
      </c>
      <c r="E51" s="3" t="s">
        <v>23</v>
      </c>
      <c r="F51" s="3" t="s">
        <v>210</v>
      </c>
      <c r="G51" s="3" t="s">
        <v>25</v>
      </c>
      <c r="H51" s="3" t="s">
        <v>192</v>
      </c>
      <c r="I51" s="3" t="s">
        <v>73</v>
      </c>
      <c r="J51" s="3"/>
      <c r="K51" s="3" t="s">
        <v>178</v>
      </c>
      <c r="L51" s="3" t="s">
        <v>179</v>
      </c>
      <c r="M51" s="3" t="s">
        <v>30</v>
      </c>
      <c r="N51" s="9" t="s">
        <v>544</v>
      </c>
      <c r="O51" s="3"/>
      <c r="P51" s="3"/>
      <c r="Q51" s="3" t="s">
        <v>205</v>
      </c>
      <c r="R51" s="3" t="s">
        <v>206</v>
      </c>
      <c r="S51" s="3"/>
      <c r="T51" s="3"/>
      <c r="U51" s="3" t="s">
        <v>31</v>
      </c>
    </row>
    <row r="52" spans="1:21" x14ac:dyDescent="0.25">
      <c r="A52" s="2" t="str">
        <f>HYPERLINK("https://nddot-ixmultiasset.biprod.cloud/#/asset/inventory/nbibridges/2190", "0013-391.615")</f>
        <v>0013-391.615</v>
      </c>
      <c r="B52" s="3" t="s">
        <v>296</v>
      </c>
      <c r="C52" s="3" t="s">
        <v>297</v>
      </c>
      <c r="D52" s="3" t="s">
        <v>298</v>
      </c>
      <c r="E52" s="3" t="s">
        <v>23</v>
      </c>
      <c r="F52" s="3" t="s">
        <v>58</v>
      </c>
      <c r="G52" s="3" t="s">
        <v>25</v>
      </c>
      <c r="H52" s="3" t="s">
        <v>192</v>
      </c>
      <c r="I52" s="3" t="s">
        <v>27</v>
      </c>
      <c r="J52" s="3" t="s">
        <v>299</v>
      </c>
      <c r="K52" s="3" t="s">
        <v>178</v>
      </c>
      <c r="L52" s="3" t="s">
        <v>179</v>
      </c>
      <c r="M52" s="3" t="s">
        <v>30</v>
      </c>
      <c r="N52" s="9" t="s">
        <v>544</v>
      </c>
      <c r="O52" s="3"/>
      <c r="P52" s="3"/>
      <c r="Q52" s="3"/>
      <c r="R52" s="3"/>
      <c r="S52" s="3"/>
      <c r="T52" s="3"/>
      <c r="U52" s="3" t="s">
        <v>31</v>
      </c>
    </row>
    <row r="53" spans="1:21" x14ac:dyDescent="0.25">
      <c r="A53" s="4" t="str">
        <f>HYPERLINK("https://nddot-ixmultiasset.biprod.cloud/#/asset/inventory/nbibridges/2471", "0057-012.469")</f>
        <v>0057-012.469</v>
      </c>
      <c r="B53" s="5" t="s">
        <v>328</v>
      </c>
      <c r="C53" s="5" t="s">
        <v>208</v>
      </c>
      <c r="D53" s="5" t="s">
        <v>329</v>
      </c>
      <c r="E53" s="5" t="s">
        <v>23</v>
      </c>
      <c r="F53" s="5" t="s">
        <v>330</v>
      </c>
      <c r="G53" s="5" t="s">
        <v>25</v>
      </c>
      <c r="H53" s="5" t="s">
        <v>192</v>
      </c>
      <c r="I53" s="5" t="s">
        <v>73</v>
      </c>
      <c r="J53" s="5"/>
      <c r="K53" s="5" t="s">
        <v>178</v>
      </c>
      <c r="L53" s="5" t="s">
        <v>179</v>
      </c>
      <c r="M53" s="5" t="s">
        <v>30</v>
      </c>
      <c r="N53" s="9" t="s">
        <v>544</v>
      </c>
      <c r="O53" s="5"/>
      <c r="P53" s="5"/>
      <c r="Q53" s="5" t="s">
        <v>205</v>
      </c>
      <c r="R53" s="5" t="s">
        <v>206</v>
      </c>
      <c r="S53" s="5"/>
      <c r="T53" s="5"/>
      <c r="U53" s="5" t="s">
        <v>31</v>
      </c>
    </row>
    <row r="54" spans="1:21" x14ac:dyDescent="0.25">
      <c r="A54" s="2" t="str">
        <f>HYPERLINK("https://nddot-ixmultiasset.biprod.cloud/#/asset/inventory/nbibridges/2586", "0281-165.690")</f>
        <v>0281-165.690</v>
      </c>
      <c r="B54" s="3" t="s">
        <v>338</v>
      </c>
      <c r="C54" s="3" t="s">
        <v>48</v>
      </c>
      <c r="D54" s="3" t="s">
        <v>339</v>
      </c>
      <c r="E54" s="3" t="s">
        <v>23</v>
      </c>
      <c r="F54" s="3" t="s">
        <v>82</v>
      </c>
      <c r="G54" s="3" t="s">
        <v>25</v>
      </c>
      <c r="H54" s="3" t="s">
        <v>42</v>
      </c>
      <c r="I54" s="3" t="s">
        <v>43</v>
      </c>
      <c r="J54" s="3"/>
      <c r="K54" s="3" t="s">
        <v>178</v>
      </c>
      <c r="L54" s="3" t="s">
        <v>179</v>
      </c>
      <c r="M54" s="3" t="s">
        <v>30</v>
      </c>
      <c r="N54" s="9" t="s">
        <v>544</v>
      </c>
      <c r="O54" s="3"/>
      <c r="P54" s="3"/>
      <c r="Q54" s="3"/>
      <c r="R54" s="3"/>
      <c r="S54" s="3"/>
      <c r="T54" s="3"/>
      <c r="U54" s="3" t="s">
        <v>31</v>
      </c>
    </row>
    <row r="55" spans="1:21" x14ac:dyDescent="0.25">
      <c r="A55" s="4" t="str">
        <f>HYPERLINK("https://nddot-ixmultiasset.biprod.cloud/#/asset/inventory/nbibridges/2666", "0028-051.677")</f>
        <v>0028-051.677</v>
      </c>
      <c r="B55" s="5" t="s">
        <v>345</v>
      </c>
      <c r="C55" s="5" t="s">
        <v>346</v>
      </c>
      <c r="D55" s="5" t="s">
        <v>347</v>
      </c>
      <c r="E55" s="5" t="s">
        <v>23</v>
      </c>
      <c r="F55" s="5" t="s">
        <v>92</v>
      </c>
      <c r="G55" s="5" t="s">
        <v>25</v>
      </c>
      <c r="H55" s="5" t="s">
        <v>59</v>
      </c>
      <c r="I55" s="5" t="s">
        <v>43</v>
      </c>
      <c r="J55" s="5"/>
      <c r="K55" s="5" t="s">
        <v>178</v>
      </c>
      <c r="L55" s="5" t="s">
        <v>179</v>
      </c>
      <c r="M55" s="5" t="s">
        <v>30</v>
      </c>
      <c r="N55" s="9" t="s">
        <v>544</v>
      </c>
      <c r="O55" s="5"/>
      <c r="P55" s="5"/>
      <c r="Q55" s="5"/>
      <c r="R55" s="5"/>
      <c r="S55" s="5"/>
      <c r="T55" s="5"/>
      <c r="U55" s="5" t="s">
        <v>31</v>
      </c>
    </row>
    <row r="56" spans="1:21" x14ac:dyDescent="0.25">
      <c r="A56" s="4" t="str">
        <f>HYPERLINK("https://nddot-ixmultiasset.biprod.cloud/#/asset/inventory/nbibridges/2825", "0028-052.462")</f>
        <v>0028-052.462</v>
      </c>
      <c r="B56" s="5" t="s">
        <v>356</v>
      </c>
      <c r="C56" s="5" t="s">
        <v>48</v>
      </c>
      <c r="D56" s="5" t="s">
        <v>347</v>
      </c>
      <c r="E56" s="5" t="s">
        <v>23</v>
      </c>
      <c r="F56" s="5" t="s">
        <v>72</v>
      </c>
      <c r="G56" s="5" t="s">
        <v>25</v>
      </c>
      <c r="H56" s="5" t="s">
        <v>42</v>
      </c>
      <c r="I56" s="5" t="s">
        <v>43</v>
      </c>
      <c r="J56" s="5"/>
      <c r="K56" s="5" t="s">
        <v>178</v>
      </c>
      <c r="L56" s="5" t="s">
        <v>179</v>
      </c>
      <c r="M56" s="5" t="s">
        <v>30</v>
      </c>
      <c r="N56" s="9" t="s">
        <v>544</v>
      </c>
      <c r="O56" s="5"/>
      <c r="P56" s="5"/>
      <c r="Q56" s="5"/>
      <c r="R56" s="5"/>
      <c r="S56" s="5"/>
      <c r="T56" s="5"/>
      <c r="U56" s="5" t="s">
        <v>31</v>
      </c>
    </row>
    <row r="57" spans="1:21" x14ac:dyDescent="0.25">
      <c r="A57" s="4" t="str">
        <f>HYPERLINK("https://nddot-ixmultiasset.biprod.cloud/#/asset/inventory/nbibridges/3201", "0052-067.998")</f>
        <v>0052-067.998</v>
      </c>
      <c r="B57" s="5" t="s">
        <v>369</v>
      </c>
      <c r="C57" s="5" t="s">
        <v>370</v>
      </c>
      <c r="D57" s="5" t="s">
        <v>40</v>
      </c>
      <c r="E57" s="5" t="s">
        <v>23</v>
      </c>
      <c r="F57" s="5" t="s">
        <v>194</v>
      </c>
      <c r="G57" s="5" t="s">
        <v>25</v>
      </c>
      <c r="H57" s="5" t="s">
        <v>42</v>
      </c>
      <c r="I57" s="5" t="s">
        <v>43</v>
      </c>
      <c r="J57" s="5"/>
      <c r="K57" s="5" t="s">
        <v>178</v>
      </c>
      <c r="L57" s="5" t="s">
        <v>179</v>
      </c>
      <c r="M57" s="5" t="s">
        <v>30</v>
      </c>
      <c r="N57" s="9" t="s">
        <v>544</v>
      </c>
      <c r="O57" s="5"/>
      <c r="P57" s="5"/>
      <c r="Q57" s="5"/>
      <c r="R57" s="5"/>
      <c r="S57" s="5"/>
      <c r="T57" s="5"/>
      <c r="U57" s="5" t="s">
        <v>31</v>
      </c>
    </row>
    <row r="58" spans="1:21" x14ac:dyDescent="0.25">
      <c r="A58" s="4" t="str">
        <f>HYPERLINK("https://nddot-ixmultiasset.biprod.cloud/#/asset/inventory/nbibridges/3597", "0028-055.324")</f>
        <v>0028-055.324</v>
      </c>
      <c r="B58" s="5" t="s">
        <v>405</v>
      </c>
      <c r="C58" s="5" t="s">
        <v>406</v>
      </c>
      <c r="D58" s="5" t="s">
        <v>347</v>
      </c>
      <c r="E58" s="5" t="s">
        <v>23</v>
      </c>
      <c r="F58" s="5" t="s">
        <v>191</v>
      </c>
      <c r="G58" s="5" t="s">
        <v>25</v>
      </c>
      <c r="H58" s="5" t="s">
        <v>192</v>
      </c>
      <c r="I58" s="5" t="s">
        <v>27</v>
      </c>
      <c r="J58" s="5"/>
      <c r="K58" s="5" t="s">
        <v>178</v>
      </c>
      <c r="L58" s="5" t="s">
        <v>179</v>
      </c>
      <c r="M58" s="5" t="s">
        <v>30</v>
      </c>
      <c r="N58" s="9" t="s">
        <v>544</v>
      </c>
      <c r="O58" s="5"/>
      <c r="P58" s="5"/>
      <c r="Q58" s="5"/>
      <c r="R58" s="5"/>
      <c r="S58" s="5"/>
      <c r="T58" s="5"/>
      <c r="U58" s="5" t="s">
        <v>31</v>
      </c>
    </row>
    <row r="59" spans="1:21" x14ac:dyDescent="0.25">
      <c r="A59" s="2" t="str">
        <f>HYPERLINK("https://nddot-ixmultiasset.biprod.cloud/#/asset/inventory/nbibridges/3818", "0002-116.480  R")</f>
        <v>0002-116.480  R</v>
      </c>
      <c r="B59" s="3" t="s">
        <v>434</v>
      </c>
      <c r="C59" s="3" t="s">
        <v>435</v>
      </c>
      <c r="D59" s="3" t="s">
        <v>22</v>
      </c>
      <c r="E59" s="3" t="s">
        <v>23</v>
      </c>
      <c r="F59" s="3" t="s">
        <v>436</v>
      </c>
      <c r="G59" s="3" t="s">
        <v>25</v>
      </c>
      <c r="H59" s="3" t="s">
        <v>59</v>
      </c>
      <c r="I59" s="3" t="s">
        <v>73</v>
      </c>
      <c r="J59" s="3"/>
      <c r="K59" s="3" t="s">
        <v>178</v>
      </c>
      <c r="L59" s="3" t="s">
        <v>179</v>
      </c>
      <c r="M59" s="3" t="s">
        <v>30</v>
      </c>
      <c r="N59" s="9" t="s">
        <v>544</v>
      </c>
      <c r="O59" s="3"/>
      <c r="P59" s="3"/>
      <c r="Q59" s="3"/>
      <c r="R59" s="3"/>
      <c r="S59" s="3"/>
      <c r="T59" s="3"/>
      <c r="U59" s="3" t="s">
        <v>31</v>
      </c>
    </row>
    <row r="60" spans="1:21" x14ac:dyDescent="0.25">
      <c r="A60" s="2" t="str">
        <f>HYPERLINK("https://nddot-ixmultiasset.biprod.cloud/#/asset/inventory/nbibridges/3935", "0002-116.450  L")</f>
        <v>0002-116.450  L</v>
      </c>
      <c r="B60" s="3" t="s">
        <v>455</v>
      </c>
      <c r="C60" s="3" t="s">
        <v>435</v>
      </c>
      <c r="D60" s="3" t="s">
        <v>22</v>
      </c>
      <c r="E60" s="3" t="s">
        <v>23</v>
      </c>
      <c r="F60" s="3" t="s">
        <v>89</v>
      </c>
      <c r="G60" s="3" t="s">
        <v>25</v>
      </c>
      <c r="H60" s="3" t="s">
        <v>222</v>
      </c>
      <c r="I60" s="3" t="s">
        <v>73</v>
      </c>
      <c r="J60" s="3"/>
      <c r="K60" s="3" t="s">
        <v>178</v>
      </c>
      <c r="L60" s="3" t="s">
        <v>179</v>
      </c>
      <c r="M60" s="3" t="s">
        <v>30</v>
      </c>
      <c r="N60" s="9" t="s">
        <v>544</v>
      </c>
      <c r="O60" s="3"/>
      <c r="P60" s="3"/>
      <c r="Q60" s="3"/>
      <c r="R60" s="3"/>
      <c r="S60" s="3"/>
      <c r="T60" s="3"/>
      <c r="U60" s="3" t="s">
        <v>31</v>
      </c>
    </row>
    <row r="61" spans="1:21" x14ac:dyDescent="0.25">
      <c r="A61" s="2" t="str">
        <f>HYPERLINK("https://nddot-ixmultiasset.biprod.cloud/#/asset/inventory/nbibridges/4231", "0052-050.507  T")</f>
        <v>0052-050.507  T</v>
      </c>
      <c r="B61" s="3" t="s">
        <v>478</v>
      </c>
      <c r="C61" s="3" t="s">
        <v>406</v>
      </c>
      <c r="D61" s="3" t="s">
        <v>479</v>
      </c>
      <c r="E61" s="3" t="s">
        <v>23</v>
      </c>
      <c r="F61" s="3" t="s">
        <v>480</v>
      </c>
      <c r="G61" s="3" t="s">
        <v>25</v>
      </c>
      <c r="H61" s="3" t="s">
        <v>42</v>
      </c>
      <c r="I61" s="3" t="s">
        <v>43</v>
      </c>
      <c r="J61" s="3"/>
      <c r="K61" s="3" t="s">
        <v>178</v>
      </c>
      <c r="L61" s="3" t="s">
        <v>179</v>
      </c>
      <c r="M61" s="3" t="s">
        <v>30</v>
      </c>
      <c r="N61" s="9" t="s">
        <v>544</v>
      </c>
      <c r="O61" s="3"/>
      <c r="P61" s="3"/>
      <c r="Q61" s="3"/>
      <c r="R61" s="3"/>
      <c r="S61" s="3"/>
      <c r="T61" s="3"/>
      <c r="U61" s="3" t="s">
        <v>31</v>
      </c>
    </row>
    <row r="62" spans="1:21" x14ac:dyDescent="0.25">
      <c r="A62" s="2" t="str">
        <f>HYPERLINK("https://nddot-ixmultiasset.biprod.cloud/#/asset/inventory/nbibridges/4691", "0002-135.431")</f>
        <v>0002-135.431</v>
      </c>
      <c r="B62" s="3" t="s">
        <v>520</v>
      </c>
      <c r="C62" s="3" t="s">
        <v>174</v>
      </c>
      <c r="D62" s="3" t="s">
        <v>22</v>
      </c>
      <c r="E62" s="3" t="s">
        <v>23</v>
      </c>
      <c r="F62" s="3" t="s">
        <v>89</v>
      </c>
      <c r="G62" s="3" t="s">
        <v>25</v>
      </c>
      <c r="H62" s="3" t="s">
        <v>59</v>
      </c>
      <c r="I62" s="3" t="s">
        <v>43</v>
      </c>
      <c r="J62" s="3"/>
      <c r="K62" s="3" t="s">
        <v>178</v>
      </c>
      <c r="L62" s="3" t="s">
        <v>179</v>
      </c>
      <c r="M62" s="3" t="s">
        <v>30</v>
      </c>
      <c r="N62" s="9" t="s">
        <v>544</v>
      </c>
      <c r="O62" s="3"/>
      <c r="P62" s="3"/>
      <c r="Q62" s="3"/>
      <c r="R62" s="3"/>
      <c r="S62" s="3"/>
      <c r="T62" s="3"/>
      <c r="U62" s="3" t="s">
        <v>31</v>
      </c>
    </row>
    <row r="63" spans="1:21" x14ac:dyDescent="0.25">
      <c r="A63" s="4" t="str">
        <f>HYPERLINK("https://nddot-ixmultiasset.biprod.cloud/#/asset/inventory/nbibridges/4843", "0002-138.353  R")</f>
        <v>0002-138.353  R</v>
      </c>
      <c r="B63" s="5" t="s">
        <v>524</v>
      </c>
      <c r="C63" s="5" t="s">
        <v>525</v>
      </c>
      <c r="D63" s="5" t="s">
        <v>22</v>
      </c>
      <c r="E63" s="5" t="s">
        <v>23</v>
      </c>
      <c r="F63" s="5" t="s">
        <v>526</v>
      </c>
      <c r="G63" s="5" t="s">
        <v>25</v>
      </c>
      <c r="H63" s="5" t="s">
        <v>192</v>
      </c>
      <c r="I63" s="5" t="s">
        <v>73</v>
      </c>
      <c r="J63" s="5"/>
      <c r="K63" s="5" t="s">
        <v>178</v>
      </c>
      <c r="L63" s="5" t="s">
        <v>179</v>
      </c>
      <c r="M63" s="5" t="s">
        <v>30</v>
      </c>
      <c r="N63" s="9" t="s">
        <v>544</v>
      </c>
      <c r="O63" s="5"/>
      <c r="P63" s="5"/>
      <c r="Q63" s="5"/>
      <c r="R63" s="5"/>
      <c r="S63" s="5"/>
      <c r="T63" s="5"/>
      <c r="U63" s="5" t="s">
        <v>31</v>
      </c>
    </row>
    <row r="64" spans="1:21" x14ac:dyDescent="0.25">
      <c r="A64" s="2" t="str">
        <f>HYPERLINK("https://nddot-ixmultiasset.biprod.cloud/#/asset/inventory/nbibridges/4890", "0002-138.353  L")</f>
        <v>0002-138.353  L</v>
      </c>
      <c r="B64" s="3" t="s">
        <v>529</v>
      </c>
      <c r="C64" s="3" t="s">
        <v>525</v>
      </c>
      <c r="D64" s="3" t="s">
        <v>22</v>
      </c>
      <c r="E64" s="3" t="s">
        <v>23</v>
      </c>
      <c r="F64" s="3" t="s">
        <v>526</v>
      </c>
      <c r="G64" s="3" t="s">
        <v>25</v>
      </c>
      <c r="H64" s="3" t="s">
        <v>192</v>
      </c>
      <c r="I64" s="3" t="s">
        <v>73</v>
      </c>
      <c r="J64" s="3"/>
      <c r="K64" s="3" t="s">
        <v>178</v>
      </c>
      <c r="L64" s="3" t="s">
        <v>179</v>
      </c>
      <c r="M64" s="3" t="s">
        <v>30</v>
      </c>
      <c r="N64" s="9" t="s">
        <v>544</v>
      </c>
      <c r="O64" s="3"/>
      <c r="P64" s="3"/>
      <c r="Q64" s="3"/>
      <c r="R64" s="3"/>
      <c r="S64" s="3"/>
      <c r="T64" s="3"/>
      <c r="U64" s="3" t="s">
        <v>31</v>
      </c>
    </row>
    <row r="65" spans="1:21" x14ac:dyDescent="0.25">
      <c r="A65" s="4" t="str">
        <f>HYPERLINK("https://nddot-ixmultiasset.biprod.cloud/#/asset/inventory/nbibridges/4989", "0052-052.631")</f>
        <v>0052-052.631</v>
      </c>
      <c r="B65" s="5" t="s">
        <v>533</v>
      </c>
      <c r="C65" s="5" t="s">
        <v>534</v>
      </c>
      <c r="D65" s="5" t="s">
        <v>40</v>
      </c>
      <c r="E65" s="5" t="s">
        <v>23</v>
      </c>
      <c r="F65" s="5" t="s">
        <v>148</v>
      </c>
      <c r="G65" s="5" t="s">
        <v>25</v>
      </c>
      <c r="H65" s="5" t="s">
        <v>42</v>
      </c>
      <c r="I65" s="5" t="s">
        <v>43</v>
      </c>
      <c r="J65" s="5"/>
      <c r="K65" s="5" t="s">
        <v>178</v>
      </c>
      <c r="L65" s="5" t="s">
        <v>179</v>
      </c>
      <c r="M65" s="5" t="s">
        <v>30</v>
      </c>
      <c r="N65" s="9" t="s">
        <v>544</v>
      </c>
      <c r="O65" s="5"/>
      <c r="P65" s="5"/>
      <c r="Q65" s="5"/>
      <c r="R65" s="5"/>
      <c r="S65" s="5"/>
      <c r="T65" s="5"/>
      <c r="U65" s="5" t="s">
        <v>31</v>
      </c>
    </row>
    <row r="66" spans="1:21" x14ac:dyDescent="0.25">
      <c r="A66" s="4" t="str">
        <f>HYPERLINK("https://nddot-ixmultiasset.biprod.cloud/#/asset/inventory/nbibridges/5077", "0052-053.959")</f>
        <v>0052-053.959</v>
      </c>
      <c r="B66" s="5" t="s">
        <v>536</v>
      </c>
      <c r="C66" s="5" t="s">
        <v>537</v>
      </c>
      <c r="D66" s="5" t="s">
        <v>40</v>
      </c>
      <c r="E66" s="5" t="s">
        <v>23</v>
      </c>
      <c r="F66" s="5" t="s">
        <v>78</v>
      </c>
      <c r="G66" s="5" t="s">
        <v>25</v>
      </c>
      <c r="H66" s="5" t="s">
        <v>42</v>
      </c>
      <c r="I66" s="5" t="s">
        <v>43</v>
      </c>
      <c r="J66" s="5"/>
      <c r="K66" s="5" t="s">
        <v>178</v>
      </c>
      <c r="L66" s="5" t="s">
        <v>179</v>
      </c>
      <c r="M66" s="5" t="s">
        <v>30</v>
      </c>
      <c r="N66" s="9" t="s">
        <v>544</v>
      </c>
      <c r="O66" s="5"/>
      <c r="P66" s="5"/>
      <c r="Q66" s="5"/>
      <c r="R66" s="5"/>
      <c r="S66" s="5"/>
      <c r="T66" s="5"/>
      <c r="U66" s="5" t="s">
        <v>31</v>
      </c>
    </row>
    <row r="67" spans="1:21" x14ac:dyDescent="0.25">
      <c r="A67" s="2" t="str">
        <f>HYPERLINK("https://nddot-ixmultiasset.biprod.cloud/#/asset/inventory/nbibridges/327", "0058-002.762")</f>
        <v>0058-002.762</v>
      </c>
      <c r="B67" s="3" t="s">
        <v>90</v>
      </c>
      <c r="C67" s="3" t="s">
        <v>48</v>
      </c>
      <c r="D67" s="3" t="s">
        <v>91</v>
      </c>
      <c r="E67" s="3" t="s">
        <v>23</v>
      </c>
      <c r="F67" s="3" t="s">
        <v>92</v>
      </c>
      <c r="G67" s="3" t="s">
        <v>25</v>
      </c>
      <c r="H67" s="3" t="s">
        <v>42</v>
      </c>
      <c r="I67" s="3" t="s">
        <v>43</v>
      </c>
      <c r="J67" s="3"/>
      <c r="K67" s="3" t="s">
        <v>93</v>
      </c>
      <c r="L67" s="3" t="s">
        <v>94</v>
      </c>
      <c r="M67" s="3" t="s">
        <v>30</v>
      </c>
      <c r="N67" s="9" t="s">
        <v>544</v>
      </c>
      <c r="O67" s="3"/>
      <c r="P67" s="3"/>
      <c r="Q67" s="3"/>
      <c r="R67" s="3"/>
      <c r="S67" s="3"/>
      <c r="T67" s="3"/>
      <c r="U67" s="3" t="s">
        <v>31</v>
      </c>
    </row>
    <row r="68" spans="1:21" x14ac:dyDescent="0.25">
      <c r="A68" s="2" t="str">
        <f>HYPERLINK("https://nddot-ixmultiasset.biprod.cloud/#/asset/inventory/nbibridges/2016", "0020-119.861")</f>
        <v>0020-119.861</v>
      </c>
      <c r="B68" s="3" t="s">
        <v>35</v>
      </c>
      <c r="C68" s="3" t="s">
        <v>279</v>
      </c>
      <c r="D68" s="3" t="s">
        <v>233</v>
      </c>
      <c r="E68" s="3" t="s">
        <v>23</v>
      </c>
      <c r="F68" s="3" t="s">
        <v>270</v>
      </c>
      <c r="G68" s="3" t="s">
        <v>25</v>
      </c>
      <c r="H68" s="3" t="s">
        <v>42</v>
      </c>
      <c r="I68" s="3" t="s">
        <v>43</v>
      </c>
      <c r="J68" s="3"/>
      <c r="K68" s="3" t="s">
        <v>93</v>
      </c>
      <c r="L68" s="3" t="s">
        <v>94</v>
      </c>
      <c r="M68" s="3" t="s">
        <v>30</v>
      </c>
      <c r="N68" s="9" t="s">
        <v>544</v>
      </c>
      <c r="O68" s="3"/>
      <c r="P68" s="3"/>
      <c r="Q68" s="3"/>
      <c r="R68" s="3"/>
      <c r="S68" s="3"/>
      <c r="T68" s="3"/>
      <c r="U68" s="3" t="s">
        <v>31</v>
      </c>
    </row>
    <row r="69" spans="1:21" x14ac:dyDescent="0.25">
      <c r="A69" s="2" t="str">
        <f>HYPERLINK("https://nddot-ixmultiasset.biprod.cloud/#/asset/inventory/nbibridges/2470", "1806-288.840")</f>
        <v>1806-288.840</v>
      </c>
      <c r="B69" s="3" t="s">
        <v>325</v>
      </c>
      <c r="C69" s="3" t="s">
        <v>326</v>
      </c>
      <c r="D69" s="3" t="s">
        <v>327</v>
      </c>
      <c r="E69" s="3" t="s">
        <v>23</v>
      </c>
      <c r="F69" s="3" t="s">
        <v>204</v>
      </c>
      <c r="G69" s="3" t="s">
        <v>25</v>
      </c>
      <c r="H69" s="3" t="s">
        <v>192</v>
      </c>
      <c r="I69" s="3" t="s">
        <v>27</v>
      </c>
      <c r="J69" s="3"/>
      <c r="K69" s="3" t="s">
        <v>93</v>
      </c>
      <c r="L69" s="3" t="s">
        <v>94</v>
      </c>
      <c r="M69" s="3" t="s">
        <v>30</v>
      </c>
      <c r="N69" s="9" t="s">
        <v>544</v>
      </c>
      <c r="O69" s="3"/>
      <c r="P69" s="3"/>
      <c r="Q69" s="3"/>
      <c r="R69" s="3"/>
      <c r="S69" s="3"/>
      <c r="T69" s="3"/>
      <c r="U69" s="3" t="s">
        <v>31</v>
      </c>
    </row>
    <row r="70" spans="1:21" x14ac:dyDescent="0.25">
      <c r="A70" s="4" t="str">
        <f>HYPERLINK("https://nddot-ixmultiasset.biprod.cloud/#/asset/inventory/nbibridges/2582", "1806-300.987")</f>
        <v>1806-300.987</v>
      </c>
      <c r="B70" s="5" t="s">
        <v>337</v>
      </c>
      <c r="C70" s="5" t="s">
        <v>326</v>
      </c>
      <c r="D70" s="5" t="s">
        <v>327</v>
      </c>
      <c r="E70" s="5" t="s">
        <v>23</v>
      </c>
      <c r="F70" s="5" t="s">
        <v>89</v>
      </c>
      <c r="G70" s="5" t="s">
        <v>25</v>
      </c>
      <c r="H70" s="5" t="s">
        <v>26</v>
      </c>
      <c r="I70" s="5" t="s">
        <v>105</v>
      </c>
      <c r="J70" s="5"/>
      <c r="K70" s="5" t="s">
        <v>93</v>
      </c>
      <c r="L70" s="5" t="s">
        <v>94</v>
      </c>
      <c r="M70" s="5" t="s">
        <v>30</v>
      </c>
      <c r="N70" s="9" t="s">
        <v>544</v>
      </c>
      <c r="O70" s="5"/>
      <c r="P70" s="5"/>
      <c r="Q70" s="5"/>
      <c r="R70" s="5"/>
      <c r="S70" s="5"/>
      <c r="T70" s="5"/>
      <c r="U70" s="5" t="s">
        <v>31</v>
      </c>
    </row>
    <row r="71" spans="1:21" x14ac:dyDescent="0.25">
      <c r="A71" s="4" t="str">
        <f>HYPERLINK("https://nddot-ixmultiasset.biprod.cloud/#/asset/inventory/nbibridges/3285", "0281-193.777")</f>
        <v>0281-193.777</v>
      </c>
      <c r="B71" s="5" t="s">
        <v>383</v>
      </c>
      <c r="C71" s="5" t="s">
        <v>212</v>
      </c>
      <c r="D71" s="5" t="s">
        <v>263</v>
      </c>
      <c r="E71" s="5" t="s">
        <v>23</v>
      </c>
      <c r="F71" s="5" t="s">
        <v>384</v>
      </c>
      <c r="G71" s="5" t="s">
        <v>25</v>
      </c>
      <c r="H71" s="5" t="s">
        <v>42</v>
      </c>
      <c r="I71" s="5" t="s">
        <v>43</v>
      </c>
      <c r="J71" s="5"/>
      <c r="K71" s="5" t="s">
        <v>385</v>
      </c>
      <c r="L71" s="5" t="s">
        <v>386</v>
      </c>
      <c r="M71" s="5" t="s">
        <v>46</v>
      </c>
      <c r="N71" s="9" t="s">
        <v>543</v>
      </c>
      <c r="O71" s="5"/>
      <c r="P71" s="5"/>
      <c r="Q71" s="5"/>
      <c r="R71" s="5"/>
      <c r="S71" s="5"/>
      <c r="T71" s="5"/>
      <c r="U71" s="5" t="s">
        <v>31</v>
      </c>
    </row>
    <row r="72" spans="1:21" x14ac:dyDescent="0.25">
      <c r="A72" s="4" t="str">
        <f>HYPERLINK("https://nddot-ixmultiasset.biprod.cloud/#/asset/inventory/nbibridges/3683", "0281-197.288")</f>
        <v>0281-197.288</v>
      </c>
      <c r="B72" s="5" t="s">
        <v>417</v>
      </c>
      <c r="C72" s="5" t="s">
        <v>48</v>
      </c>
      <c r="D72" s="5" t="s">
        <v>263</v>
      </c>
      <c r="E72" s="5" t="s">
        <v>23</v>
      </c>
      <c r="F72" s="5" t="s">
        <v>384</v>
      </c>
      <c r="G72" s="5" t="s">
        <v>25</v>
      </c>
      <c r="H72" s="5" t="s">
        <v>42</v>
      </c>
      <c r="I72" s="5" t="s">
        <v>43</v>
      </c>
      <c r="J72" s="5"/>
      <c r="K72" s="5" t="s">
        <v>385</v>
      </c>
      <c r="L72" s="5" t="s">
        <v>386</v>
      </c>
      <c r="M72" s="5" t="s">
        <v>46</v>
      </c>
      <c r="N72" s="9" t="s">
        <v>543</v>
      </c>
      <c r="O72" s="5"/>
      <c r="P72" s="5"/>
      <c r="Q72" s="5"/>
      <c r="R72" s="5"/>
      <c r="S72" s="5"/>
      <c r="T72" s="5"/>
      <c r="U72" s="5" t="s">
        <v>31</v>
      </c>
    </row>
    <row r="73" spans="1:21" x14ac:dyDescent="0.25">
      <c r="A73" s="2" t="str">
        <f>HYPERLINK("https://nddot-ixmultiasset.biprod.cloud/#/asset/inventory/nbibridges/4332", "0281-231.502")</f>
        <v>0281-231.502</v>
      </c>
      <c r="B73" s="3" t="s">
        <v>491</v>
      </c>
      <c r="C73" s="3" t="s">
        <v>48</v>
      </c>
      <c r="D73" s="3" t="s">
        <v>263</v>
      </c>
      <c r="E73" s="3" t="s">
        <v>23</v>
      </c>
      <c r="F73" s="3" t="s">
        <v>393</v>
      </c>
      <c r="G73" s="3" t="s">
        <v>25</v>
      </c>
      <c r="H73" s="3" t="s">
        <v>42</v>
      </c>
      <c r="I73" s="3" t="s">
        <v>43</v>
      </c>
      <c r="J73" s="3"/>
      <c r="K73" s="3" t="s">
        <v>265</v>
      </c>
      <c r="L73" s="3" t="s">
        <v>266</v>
      </c>
      <c r="M73" s="3" t="s">
        <v>46</v>
      </c>
      <c r="N73" s="9" t="s">
        <v>543</v>
      </c>
      <c r="O73" s="3"/>
      <c r="P73" s="3"/>
      <c r="Q73" s="3"/>
      <c r="R73" s="3"/>
      <c r="S73" s="3"/>
      <c r="T73" s="3"/>
      <c r="U73" s="3" t="s">
        <v>31</v>
      </c>
    </row>
    <row r="74" spans="1:21" x14ac:dyDescent="0.25">
      <c r="A74" s="4" t="str">
        <f>HYPERLINK("https://nddot-ixmultiasset.biprod.cloud/#/asset/inventory/nbibridges/2675", "0066-033.130")</f>
        <v>0066-033.130</v>
      </c>
      <c r="B74" s="5" t="s">
        <v>349</v>
      </c>
      <c r="C74" s="5" t="s">
        <v>212</v>
      </c>
      <c r="D74" s="5" t="s">
        <v>96</v>
      </c>
      <c r="E74" s="5" t="s">
        <v>23</v>
      </c>
      <c r="F74" s="5" t="s">
        <v>210</v>
      </c>
      <c r="G74" s="5" t="s">
        <v>25</v>
      </c>
      <c r="H74" s="5" t="s">
        <v>42</v>
      </c>
      <c r="I74" s="5" t="s">
        <v>43</v>
      </c>
      <c r="J74" s="5"/>
      <c r="K74" s="5" t="s">
        <v>28</v>
      </c>
      <c r="L74" s="5" t="s">
        <v>29</v>
      </c>
      <c r="M74" s="5" t="s">
        <v>46</v>
      </c>
      <c r="N74" s="9" t="s">
        <v>543</v>
      </c>
      <c r="O74" s="5"/>
      <c r="P74" s="5"/>
      <c r="Q74" s="5"/>
      <c r="R74" s="5"/>
      <c r="S74" s="5"/>
      <c r="T74" s="5"/>
      <c r="U74" s="5" t="s">
        <v>31</v>
      </c>
    </row>
    <row r="75" spans="1:21" x14ac:dyDescent="0.25">
      <c r="A75" s="2" t="str">
        <f>HYPERLINK("https://nddot-ixmultiasset.biprod.cloud/#/asset/inventory/nbibridges/2888", "0066-029.076")</f>
        <v>0066-029.076</v>
      </c>
      <c r="B75" s="3" t="s">
        <v>357</v>
      </c>
      <c r="C75" s="3" t="s">
        <v>48</v>
      </c>
      <c r="D75" s="3" t="s">
        <v>96</v>
      </c>
      <c r="E75" s="3" t="s">
        <v>23</v>
      </c>
      <c r="F75" s="3" t="s">
        <v>24</v>
      </c>
      <c r="G75" s="3" t="s">
        <v>25</v>
      </c>
      <c r="H75" s="3" t="s">
        <v>42</v>
      </c>
      <c r="I75" s="3" t="s">
        <v>43</v>
      </c>
      <c r="J75" s="3"/>
      <c r="K75" s="3" t="s">
        <v>28</v>
      </c>
      <c r="L75" s="3" t="s">
        <v>29</v>
      </c>
      <c r="M75" s="3" t="s">
        <v>46</v>
      </c>
      <c r="N75" s="9" t="s">
        <v>543</v>
      </c>
      <c r="O75" s="3"/>
      <c r="P75" s="3"/>
      <c r="Q75" s="3"/>
      <c r="R75" s="3"/>
      <c r="S75" s="3"/>
      <c r="T75" s="3"/>
      <c r="U75" s="3" t="s">
        <v>31</v>
      </c>
    </row>
    <row r="76" spans="1:21" x14ac:dyDescent="0.25">
      <c r="A76" s="2" t="str">
        <f>HYPERLINK("https://nddot-ixmultiasset.biprod.cloud/#/asset/inventory/nbibridges/4399", "0002-017.403")</f>
        <v>0002-017.403</v>
      </c>
      <c r="B76" s="3" t="s">
        <v>502</v>
      </c>
      <c r="C76" s="3" t="s">
        <v>503</v>
      </c>
      <c r="D76" s="3" t="s">
        <v>22</v>
      </c>
      <c r="E76" s="3" t="s">
        <v>23</v>
      </c>
      <c r="F76" s="3" t="s">
        <v>116</v>
      </c>
      <c r="G76" s="3" t="s">
        <v>25</v>
      </c>
      <c r="H76" s="3" t="s">
        <v>42</v>
      </c>
      <c r="I76" s="3" t="s">
        <v>43</v>
      </c>
      <c r="J76" s="3"/>
      <c r="K76" s="3" t="s">
        <v>28</v>
      </c>
      <c r="L76" s="3" t="s">
        <v>29</v>
      </c>
      <c r="M76" s="3" t="s">
        <v>46</v>
      </c>
      <c r="N76" s="9" t="s">
        <v>543</v>
      </c>
      <c r="O76" s="3"/>
      <c r="P76" s="3"/>
      <c r="Q76" s="3"/>
      <c r="R76" s="3"/>
      <c r="S76" s="3"/>
      <c r="T76" s="3"/>
      <c r="U76" s="3" t="s">
        <v>31</v>
      </c>
    </row>
    <row r="77" spans="1:21" x14ac:dyDescent="0.25">
      <c r="A77" s="2" t="str">
        <f>HYPERLINK("https://nddot-ixmultiasset.biprod.cloud/#/asset/inventory/nbibridges/1587", "0019-135.265")</f>
        <v>0019-135.265</v>
      </c>
      <c r="B77" s="3" t="s">
        <v>236</v>
      </c>
      <c r="C77" s="3" t="s">
        <v>48</v>
      </c>
      <c r="D77" s="3" t="s">
        <v>213</v>
      </c>
      <c r="E77" s="3" t="s">
        <v>23</v>
      </c>
      <c r="F77" s="3" t="s">
        <v>237</v>
      </c>
      <c r="G77" s="3" t="s">
        <v>25</v>
      </c>
      <c r="H77" s="3" t="s">
        <v>42</v>
      </c>
      <c r="I77" s="3" t="s">
        <v>43</v>
      </c>
      <c r="J77" s="3"/>
      <c r="K77" s="3" t="s">
        <v>178</v>
      </c>
      <c r="L77" s="3" t="s">
        <v>179</v>
      </c>
      <c r="M77" s="3" t="s">
        <v>46</v>
      </c>
      <c r="N77" s="9" t="s">
        <v>543</v>
      </c>
      <c r="O77" s="3"/>
      <c r="P77" s="3"/>
      <c r="Q77" s="3"/>
      <c r="R77" s="3"/>
      <c r="S77" s="3"/>
      <c r="T77" s="3"/>
      <c r="U77" s="3" t="s">
        <v>31</v>
      </c>
    </row>
    <row r="78" spans="1:21" x14ac:dyDescent="0.25">
      <c r="A78" s="4" t="str">
        <f>HYPERLINK("https://nddot-ixmultiasset.biprod.cloud/#/asset/inventory/nbibridges/1924", "0281-160.631")</f>
        <v>0281-160.631</v>
      </c>
      <c r="B78" s="5" t="s">
        <v>269</v>
      </c>
      <c r="C78" s="5" t="s">
        <v>48</v>
      </c>
      <c r="D78" s="5" t="s">
        <v>263</v>
      </c>
      <c r="E78" s="5" t="s">
        <v>23</v>
      </c>
      <c r="F78" s="5" t="s">
        <v>237</v>
      </c>
      <c r="G78" s="5" t="s">
        <v>25</v>
      </c>
      <c r="H78" s="5" t="s">
        <v>42</v>
      </c>
      <c r="I78" s="5" t="s">
        <v>43</v>
      </c>
      <c r="J78" s="5"/>
      <c r="K78" s="5" t="s">
        <v>178</v>
      </c>
      <c r="L78" s="5" t="s">
        <v>179</v>
      </c>
      <c r="M78" s="5" t="s">
        <v>46</v>
      </c>
      <c r="N78" s="9" t="s">
        <v>543</v>
      </c>
      <c r="O78" s="5"/>
      <c r="P78" s="5"/>
      <c r="Q78" s="5"/>
      <c r="R78" s="5"/>
      <c r="S78" s="5"/>
      <c r="T78" s="5"/>
      <c r="U78" s="5" t="s">
        <v>31</v>
      </c>
    </row>
    <row r="79" spans="1:21" x14ac:dyDescent="0.25">
      <c r="A79" s="4" t="str">
        <f>HYPERLINK("https://nddot-ixmultiasset.biprod.cloud/#/asset/inventory/nbibridges/1951", "0019-136.773")</f>
        <v>0019-136.773</v>
      </c>
      <c r="B79" s="5" t="s">
        <v>160</v>
      </c>
      <c r="C79" s="5" t="s">
        <v>48</v>
      </c>
      <c r="D79" s="5" t="s">
        <v>272</v>
      </c>
      <c r="E79" s="5" t="s">
        <v>23</v>
      </c>
      <c r="F79" s="5" t="s">
        <v>237</v>
      </c>
      <c r="G79" s="5" t="s">
        <v>25</v>
      </c>
      <c r="H79" s="5" t="s">
        <v>42</v>
      </c>
      <c r="I79" s="5" t="s">
        <v>43</v>
      </c>
      <c r="J79" s="5"/>
      <c r="K79" s="5" t="s">
        <v>178</v>
      </c>
      <c r="L79" s="5" t="s">
        <v>179</v>
      </c>
      <c r="M79" s="5" t="s">
        <v>46</v>
      </c>
      <c r="N79" s="9" t="s">
        <v>543</v>
      </c>
      <c r="O79" s="5"/>
      <c r="P79" s="5"/>
      <c r="Q79" s="5"/>
      <c r="R79" s="5"/>
      <c r="S79" s="5"/>
      <c r="T79" s="5"/>
      <c r="U79" s="5" t="s">
        <v>31</v>
      </c>
    </row>
    <row r="80" spans="1:21" x14ac:dyDescent="0.25">
      <c r="A80" s="2" t="str">
        <f>HYPERLINK("https://nddot-ixmultiasset.biprod.cloud/#/asset/inventory/nbibridges/2245", "0281-163.575")</f>
        <v>0281-163.575</v>
      </c>
      <c r="B80" s="3" t="s">
        <v>304</v>
      </c>
      <c r="C80" s="3" t="s">
        <v>48</v>
      </c>
      <c r="D80" s="3" t="s">
        <v>263</v>
      </c>
      <c r="E80" s="3" t="s">
        <v>23</v>
      </c>
      <c r="F80" s="3" t="s">
        <v>237</v>
      </c>
      <c r="G80" s="3" t="s">
        <v>25</v>
      </c>
      <c r="H80" s="3" t="s">
        <v>42</v>
      </c>
      <c r="I80" s="3" t="s">
        <v>43</v>
      </c>
      <c r="J80" s="3"/>
      <c r="K80" s="3" t="s">
        <v>178</v>
      </c>
      <c r="L80" s="3" t="s">
        <v>179</v>
      </c>
      <c r="M80" s="3" t="s">
        <v>46</v>
      </c>
      <c r="N80" s="9" t="s">
        <v>543</v>
      </c>
      <c r="O80" s="3"/>
      <c r="P80" s="3"/>
      <c r="Q80" s="3"/>
      <c r="R80" s="3"/>
      <c r="S80" s="3"/>
      <c r="T80" s="3"/>
      <c r="U80" s="3" t="s">
        <v>31</v>
      </c>
    </row>
    <row r="81" spans="1:21" x14ac:dyDescent="0.25">
      <c r="A81" s="2" t="str">
        <f>HYPERLINK("https://nddot-ixmultiasset.biprod.cloud/#/asset/inventory/nbibridges/2353", "0281-165.259")</f>
        <v>0281-165.259</v>
      </c>
      <c r="B81" s="3" t="s">
        <v>315</v>
      </c>
      <c r="C81" s="3" t="s">
        <v>48</v>
      </c>
      <c r="D81" s="3" t="s">
        <v>263</v>
      </c>
      <c r="E81" s="3" t="s">
        <v>23</v>
      </c>
      <c r="F81" s="3" t="s">
        <v>82</v>
      </c>
      <c r="G81" s="3" t="s">
        <v>25</v>
      </c>
      <c r="H81" s="3" t="s">
        <v>42</v>
      </c>
      <c r="I81" s="3" t="s">
        <v>43</v>
      </c>
      <c r="J81" s="3"/>
      <c r="K81" s="3" t="s">
        <v>178</v>
      </c>
      <c r="L81" s="3" t="s">
        <v>179</v>
      </c>
      <c r="M81" s="3" t="s">
        <v>46</v>
      </c>
      <c r="N81" s="9" t="s">
        <v>543</v>
      </c>
      <c r="O81" s="3"/>
      <c r="P81" s="3"/>
      <c r="Q81" s="3"/>
      <c r="R81" s="3"/>
      <c r="S81" s="3"/>
      <c r="T81" s="3"/>
      <c r="U81" s="3" t="s">
        <v>31</v>
      </c>
    </row>
    <row r="82" spans="1:21" x14ac:dyDescent="0.25">
      <c r="A82" s="4" t="str">
        <f>HYPERLINK("https://nddot-ixmultiasset.biprod.cloud/#/asset/inventory/nbibridges/2491", "0281-170.326")</f>
        <v>0281-170.326</v>
      </c>
      <c r="B82" s="5" t="s">
        <v>334</v>
      </c>
      <c r="C82" s="5" t="s">
        <v>335</v>
      </c>
      <c r="D82" s="5" t="s">
        <v>263</v>
      </c>
      <c r="E82" s="5" t="s">
        <v>23</v>
      </c>
      <c r="F82" s="5" t="s">
        <v>82</v>
      </c>
      <c r="G82" s="5" t="s">
        <v>25</v>
      </c>
      <c r="H82" s="5" t="s">
        <v>42</v>
      </c>
      <c r="I82" s="5" t="s">
        <v>43</v>
      </c>
      <c r="J82" s="5"/>
      <c r="K82" s="5" t="s">
        <v>178</v>
      </c>
      <c r="L82" s="5" t="s">
        <v>179</v>
      </c>
      <c r="M82" s="5" t="s">
        <v>46</v>
      </c>
      <c r="N82" s="9" t="s">
        <v>543</v>
      </c>
      <c r="O82" s="5"/>
      <c r="P82" s="5"/>
      <c r="Q82" s="5"/>
      <c r="R82" s="5"/>
      <c r="S82" s="5"/>
      <c r="T82" s="5"/>
      <c r="U82" s="5" t="s">
        <v>31</v>
      </c>
    </row>
    <row r="83" spans="1:21" x14ac:dyDescent="0.25">
      <c r="A83" s="4" t="str">
        <f>HYPERLINK("https://nddot-ixmultiasset.biprod.cloud/#/asset/inventory/nbibridges/576", "0066-040.370")</f>
        <v>0066-040.370</v>
      </c>
      <c r="B83" s="5" t="s">
        <v>127</v>
      </c>
      <c r="C83" s="5" t="s">
        <v>128</v>
      </c>
      <c r="D83" s="5" t="s">
        <v>96</v>
      </c>
      <c r="E83" s="5" t="s">
        <v>23</v>
      </c>
      <c r="F83" s="5" t="s">
        <v>129</v>
      </c>
      <c r="G83" s="5" t="s">
        <v>25</v>
      </c>
      <c r="H83" s="5" t="s">
        <v>42</v>
      </c>
      <c r="I83" s="5" t="s">
        <v>43</v>
      </c>
      <c r="J83" s="5"/>
      <c r="K83" s="5" t="s">
        <v>93</v>
      </c>
      <c r="L83" s="5" t="s">
        <v>94</v>
      </c>
      <c r="M83" s="5" t="s">
        <v>46</v>
      </c>
      <c r="N83" s="9" t="s">
        <v>543</v>
      </c>
      <c r="O83" s="5"/>
      <c r="P83" s="5"/>
      <c r="Q83" s="5"/>
      <c r="R83" s="5"/>
      <c r="S83" s="5"/>
      <c r="T83" s="5"/>
      <c r="U83" s="5" t="s">
        <v>31</v>
      </c>
    </row>
    <row r="84" spans="1:21" x14ac:dyDescent="0.25">
      <c r="A84" s="2" t="str">
        <f>HYPERLINK("https://nddot-ixmultiasset.biprod.cloud/#/asset/inventory/nbibridges/2220", "0005-164.282")</f>
        <v>0005-164.282</v>
      </c>
      <c r="B84" s="3" t="s">
        <v>302</v>
      </c>
      <c r="C84" s="3" t="s">
        <v>259</v>
      </c>
      <c r="D84" s="3" t="s">
        <v>51</v>
      </c>
      <c r="E84" s="3" t="s">
        <v>23</v>
      </c>
      <c r="F84" s="3" t="s">
        <v>78</v>
      </c>
      <c r="G84" s="3" t="s">
        <v>25</v>
      </c>
      <c r="H84" s="3" t="s">
        <v>42</v>
      </c>
      <c r="I84" s="3" t="s">
        <v>43</v>
      </c>
      <c r="J84" s="3"/>
      <c r="K84" s="3" t="s">
        <v>93</v>
      </c>
      <c r="L84" s="3" t="s">
        <v>94</v>
      </c>
      <c r="M84" s="3" t="s">
        <v>46</v>
      </c>
      <c r="N84" s="9" t="s">
        <v>543</v>
      </c>
      <c r="O84" s="3"/>
      <c r="P84" s="3"/>
      <c r="Q84" s="3"/>
      <c r="R84" s="3"/>
      <c r="S84" s="3"/>
      <c r="T84" s="3"/>
      <c r="U84" s="3" t="s">
        <v>31</v>
      </c>
    </row>
    <row r="85" spans="1:21" x14ac:dyDescent="0.25">
      <c r="A85" s="4" t="str">
        <f>HYPERLINK("https://nddot-ixmultiasset.biprod.cloud/#/asset/inventory/nbibridges/2441", "0043-020.924")</f>
        <v>0043-020.924</v>
      </c>
      <c r="B85" s="5" t="s">
        <v>320</v>
      </c>
      <c r="C85" s="5" t="s">
        <v>48</v>
      </c>
      <c r="D85" s="5" t="s">
        <v>321</v>
      </c>
      <c r="E85" s="5" t="s">
        <v>23</v>
      </c>
      <c r="F85" s="5" t="s">
        <v>78</v>
      </c>
      <c r="G85" s="5" t="s">
        <v>25</v>
      </c>
      <c r="H85" s="5" t="s">
        <v>42</v>
      </c>
      <c r="I85" s="5" t="s">
        <v>43</v>
      </c>
      <c r="J85" s="5"/>
      <c r="K85" s="5" t="s">
        <v>93</v>
      </c>
      <c r="L85" s="5" t="s">
        <v>94</v>
      </c>
      <c r="M85" s="5" t="s">
        <v>46</v>
      </c>
      <c r="N85" s="9" t="s">
        <v>543</v>
      </c>
      <c r="O85" s="5"/>
      <c r="P85" s="5"/>
      <c r="Q85" s="5"/>
      <c r="R85" s="5"/>
      <c r="S85" s="5"/>
      <c r="T85" s="5"/>
      <c r="U85" s="5" t="s">
        <v>31</v>
      </c>
    </row>
    <row r="86" spans="1:21" x14ac:dyDescent="0.25">
      <c r="A86" s="4" t="str">
        <f>HYPERLINK("https://nddot-ixmultiasset.biprod.cloud/#/asset/inventory/nbibridges/2773", "0043-020.370")</f>
        <v>0043-020.370</v>
      </c>
      <c r="B86" s="5" t="s">
        <v>354</v>
      </c>
      <c r="C86" s="5" t="s">
        <v>313</v>
      </c>
      <c r="D86" s="5" t="s">
        <v>321</v>
      </c>
      <c r="E86" s="5" t="s">
        <v>23</v>
      </c>
      <c r="F86" s="5" t="s">
        <v>78</v>
      </c>
      <c r="G86" s="5" t="s">
        <v>25</v>
      </c>
      <c r="H86" s="5" t="s">
        <v>42</v>
      </c>
      <c r="I86" s="5" t="s">
        <v>43</v>
      </c>
      <c r="J86" s="5"/>
      <c r="K86" s="5" t="s">
        <v>93</v>
      </c>
      <c r="L86" s="5" t="s">
        <v>94</v>
      </c>
      <c r="M86" s="5" t="s">
        <v>46</v>
      </c>
      <c r="N86" s="9" t="s">
        <v>543</v>
      </c>
      <c r="O86" s="5"/>
      <c r="P86" s="5"/>
      <c r="Q86" s="5"/>
      <c r="R86" s="5"/>
      <c r="S86" s="5"/>
      <c r="T86" s="5"/>
      <c r="U86" s="5" t="s">
        <v>31</v>
      </c>
    </row>
    <row r="87" spans="1:21" x14ac:dyDescent="0.25">
      <c r="A87" s="2" t="str">
        <f>HYPERLINK("https://nddot-ixmultiasset.biprod.cloud/#/asset/inventory/nbibridges/1668", "0059-001.010")</f>
        <v>0059-001.010</v>
      </c>
      <c r="B87" s="3" t="s">
        <v>242</v>
      </c>
      <c r="C87" s="3" t="s">
        <v>56</v>
      </c>
      <c r="D87" s="3" t="s">
        <v>243</v>
      </c>
      <c r="E87" s="3" t="s">
        <v>23</v>
      </c>
      <c r="F87" s="3" t="s">
        <v>155</v>
      </c>
      <c r="G87" s="3" t="s">
        <v>25</v>
      </c>
      <c r="H87" s="3" t="s">
        <v>59</v>
      </c>
      <c r="I87" s="3" t="s">
        <v>73</v>
      </c>
      <c r="J87" s="3"/>
      <c r="K87" s="3" t="s">
        <v>244</v>
      </c>
      <c r="L87" s="3" t="s">
        <v>245</v>
      </c>
      <c r="M87" s="3" t="s">
        <v>30</v>
      </c>
      <c r="N87" s="9" t="s">
        <v>544</v>
      </c>
      <c r="O87" s="3"/>
      <c r="P87" s="3"/>
      <c r="Q87" s="3" t="s">
        <v>112</v>
      </c>
      <c r="R87" s="3" t="s">
        <v>113</v>
      </c>
      <c r="S87" s="3"/>
      <c r="T87" s="3"/>
      <c r="U87" s="3" t="s">
        <v>31</v>
      </c>
    </row>
    <row r="88" spans="1:21" x14ac:dyDescent="0.25">
      <c r="A88" s="2" t="str">
        <f>HYPERLINK("https://nddot-ixmultiasset.biprod.cloud/#/asset/inventory/nbibridges/132", "0005-049.462")</f>
        <v>0005-049.462</v>
      </c>
      <c r="B88" s="3" t="s">
        <v>50</v>
      </c>
      <c r="C88" s="3" t="s">
        <v>48</v>
      </c>
      <c r="D88" s="3" t="s">
        <v>51</v>
      </c>
      <c r="E88" s="3" t="s">
        <v>23</v>
      </c>
      <c r="F88" s="3" t="s">
        <v>52</v>
      </c>
      <c r="G88" s="3" t="s">
        <v>25</v>
      </c>
      <c r="H88" s="3" t="s">
        <v>42</v>
      </c>
      <c r="I88" s="3" t="s">
        <v>43</v>
      </c>
      <c r="J88" s="3"/>
      <c r="K88" s="3" t="s">
        <v>53</v>
      </c>
      <c r="L88" s="3" t="s">
        <v>54</v>
      </c>
      <c r="M88" s="3" t="s">
        <v>30</v>
      </c>
      <c r="N88" s="9" t="s">
        <v>544</v>
      </c>
      <c r="O88" s="3"/>
      <c r="P88" s="3"/>
      <c r="Q88" s="3"/>
      <c r="R88" s="3"/>
      <c r="S88" s="3"/>
      <c r="T88" s="3"/>
      <c r="U88" s="3" t="s">
        <v>31</v>
      </c>
    </row>
    <row r="89" spans="1:21" x14ac:dyDescent="0.25">
      <c r="A89" s="2" t="str">
        <f>HYPERLINK("https://nddot-ixmultiasset.biprod.cloud/#/asset/inventory/nbibridges/2036", "0030-193.533")</f>
        <v>0030-193.533</v>
      </c>
      <c r="B89" s="3" t="s">
        <v>282</v>
      </c>
      <c r="C89" s="3" t="s">
        <v>48</v>
      </c>
      <c r="D89" s="3" t="s">
        <v>283</v>
      </c>
      <c r="E89" s="3" t="s">
        <v>23</v>
      </c>
      <c r="F89" s="3" t="s">
        <v>52</v>
      </c>
      <c r="G89" s="3" t="s">
        <v>25</v>
      </c>
      <c r="H89" s="3" t="s">
        <v>42</v>
      </c>
      <c r="I89" s="3" t="s">
        <v>43</v>
      </c>
      <c r="J89" s="3"/>
      <c r="K89" s="3" t="s">
        <v>53</v>
      </c>
      <c r="L89" s="3" t="s">
        <v>54</v>
      </c>
      <c r="M89" s="3" t="s">
        <v>30</v>
      </c>
      <c r="N89" s="9" t="s">
        <v>544</v>
      </c>
      <c r="O89" s="3"/>
      <c r="P89" s="3"/>
      <c r="Q89" s="3"/>
      <c r="R89" s="3"/>
      <c r="S89" s="3"/>
      <c r="T89" s="3"/>
      <c r="U89" s="3"/>
    </row>
    <row r="90" spans="1:21" x14ac:dyDescent="0.25">
      <c r="A90" s="4" t="str">
        <f>HYPERLINK("https://nddot-ixmultiasset.biprod.cloud/#/asset/inventory/nbibridges/2352", "0050-064.268")</f>
        <v>0050-064.268</v>
      </c>
      <c r="B90" s="5" t="s">
        <v>314</v>
      </c>
      <c r="C90" s="5" t="s">
        <v>48</v>
      </c>
      <c r="D90" s="5" t="s">
        <v>154</v>
      </c>
      <c r="E90" s="5" t="s">
        <v>23</v>
      </c>
      <c r="F90" s="5" t="s">
        <v>216</v>
      </c>
      <c r="G90" s="5" t="s">
        <v>25</v>
      </c>
      <c r="H90" s="5" t="s">
        <v>59</v>
      </c>
      <c r="I90" s="5" t="s">
        <v>43</v>
      </c>
      <c r="J90" s="5"/>
      <c r="K90" s="5" t="s">
        <v>53</v>
      </c>
      <c r="L90" s="5" t="s">
        <v>54</v>
      </c>
      <c r="M90" s="5" t="s">
        <v>30</v>
      </c>
      <c r="N90" s="9" t="s">
        <v>544</v>
      </c>
      <c r="O90" s="5"/>
      <c r="P90" s="5"/>
      <c r="Q90" s="5"/>
      <c r="R90" s="5"/>
      <c r="S90" s="5"/>
      <c r="T90" s="5"/>
      <c r="U90" s="5" t="s">
        <v>31</v>
      </c>
    </row>
    <row r="91" spans="1:21" x14ac:dyDescent="0.25">
      <c r="A91" s="4" t="str">
        <f>HYPERLINK("https://nddot-ixmultiasset.biprod.cloud/#/asset/inventory/nbibridges/3002", "0050-070.459")</f>
        <v>0050-070.459</v>
      </c>
      <c r="B91" s="5" t="s">
        <v>362</v>
      </c>
      <c r="C91" s="5" t="s">
        <v>48</v>
      </c>
      <c r="D91" s="5" t="s">
        <v>154</v>
      </c>
      <c r="E91" s="5" t="s">
        <v>23</v>
      </c>
      <c r="F91" s="5" t="s">
        <v>363</v>
      </c>
      <c r="G91" s="5" t="s">
        <v>25</v>
      </c>
      <c r="H91" s="5" t="s">
        <v>42</v>
      </c>
      <c r="I91" s="5" t="s">
        <v>43</v>
      </c>
      <c r="J91" s="5"/>
      <c r="K91" s="5" t="s">
        <v>53</v>
      </c>
      <c r="L91" s="5" t="s">
        <v>54</v>
      </c>
      <c r="M91" s="5" t="s">
        <v>30</v>
      </c>
      <c r="N91" s="9" t="s">
        <v>544</v>
      </c>
      <c r="O91" s="5"/>
      <c r="P91" s="5"/>
      <c r="Q91" s="5"/>
      <c r="R91" s="5"/>
      <c r="S91" s="5"/>
      <c r="T91" s="5"/>
      <c r="U91" s="5"/>
    </row>
    <row r="92" spans="1:21" x14ac:dyDescent="0.25">
      <c r="A92" s="2" t="str">
        <f>HYPERLINK("https://nddot-ixmultiasset.biprod.cloud/#/asset/inventory/nbibridges/3747", "0281-204.965")</f>
        <v>0281-204.965</v>
      </c>
      <c r="B92" s="3" t="s">
        <v>429</v>
      </c>
      <c r="C92" s="3" t="s">
        <v>48</v>
      </c>
      <c r="D92" s="3" t="s">
        <v>263</v>
      </c>
      <c r="E92" s="3" t="s">
        <v>23</v>
      </c>
      <c r="F92" s="3" t="s">
        <v>160</v>
      </c>
      <c r="G92" s="3" t="s">
        <v>25</v>
      </c>
      <c r="H92" s="3" t="s">
        <v>42</v>
      </c>
      <c r="I92" s="3" t="s">
        <v>43</v>
      </c>
      <c r="J92" s="3"/>
      <c r="K92" s="3" t="s">
        <v>53</v>
      </c>
      <c r="L92" s="3" t="s">
        <v>54</v>
      </c>
      <c r="M92" s="3" t="s">
        <v>30</v>
      </c>
      <c r="N92" s="9" t="s">
        <v>544</v>
      </c>
      <c r="O92" s="3"/>
      <c r="P92" s="3"/>
      <c r="Q92" s="3"/>
      <c r="R92" s="3"/>
      <c r="S92" s="3"/>
      <c r="T92" s="3"/>
      <c r="U92" s="3"/>
    </row>
    <row r="93" spans="1:21" x14ac:dyDescent="0.25">
      <c r="A93" s="4" t="str">
        <f>HYPERLINK("https://nddot-ixmultiasset.biprod.cloud/#/asset/inventory/nbibridges/3754", "0281-208.779")</f>
        <v>0281-208.779</v>
      </c>
      <c r="B93" s="5" t="s">
        <v>430</v>
      </c>
      <c r="C93" s="5" t="s">
        <v>48</v>
      </c>
      <c r="D93" s="5" t="s">
        <v>339</v>
      </c>
      <c r="E93" s="5" t="s">
        <v>23</v>
      </c>
      <c r="F93" s="5" t="s">
        <v>160</v>
      </c>
      <c r="G93" s="5" t="s">
        <v>25</v>
      </c>
      <c r="H93" s="5" t="s">
        <v>42</v>
      </c>
      <c r="I93" s="5" t="s">
        <v>43</v>
      </c>
      <c r="J93" s="5"/>
      <c r="K93" s="5" t="s">
        <v>53</v>
      </c>
      <c r="L93" s="5" t="s">
        <v>54</v>
      </c>
      <c r="M93" s="5" t="s">
        <v>30</v>
      </c>
      <c r="N93" s="9" t="s">
        <v>544</v>
      </c>
      <c r="O93" s="5"/>
      <c r="P93" s="5"/>
      <c r="Q93" s="5"/>
      <c r="R93" s="5"/>
      <c r="S93" s="5"/>
      <c r="T93" s="5"/>
      <c r="U93" s="5"/>
    </row>
    <row r="94" spans="1:21" x14ac:dyDescent="0.25">
      <c r="A94" s="2" t="str">
        <f>HYPERLINK("https://nddot-ixmultiasset.biprod.cloud/#/asset/inventory/nbibridges/3852", "0281-213.367")</f>
        <v>0281-213.367</v>
      </c>
      <c r="B94" s="3" t="s">
        <v>442</v>
      </c>
      <c r="C94" s="3" t="s">
        <v>48</v>
      </c>
      <c r="D94" s="3" t="s">
        <v>263</v>
      </c>
      <c r="E94" s="3" t="s">
        <v>23</v>
      </c>
      <c r="F94" s="3" t="s">
        <v>393</v>
      </c>
      <c r="G94" s="3" t="s">
        <v>25</v>
      </c>
      <c r="H94" s="3" t="s">
        <v>42</v>
      </c>
      <c r="I94" s="3" t="s">
        <v>43</v>
      </c>
      <c r="J94" s="3"/>
      <c r="K94" s="3" t="s">
        <v>53</v>
      </c>
      <c r="L94" s="3" t="s">
        <v>54</v>
      </c>
      <c r="M94" s="3" t="s">
        <v>30</v>
      </c>
      <c r="N94" s="9" t="s">
        <v>544</v>
      </c>
      <c r="O94" s="3"/>
      <c r="P94" s="3"/>
      <c r="Q94" s="3"/>
      <c r="R94" s="3"/>
      <c r="S94" s="3"/>
      <c r="T94" s="3"/>
      <c r="U94" s="3" t="s">
        <v>31</v>
      </c>
    </row>
    <row r="95" spans="1:21" x14ac:dyDescent="0.25">
      <c r="A95" s="4" t="str">
        <f>HYPERLINK("https://nddot-ixmultiasset.biprod.cloud/#/asset/inventory/nbibridges/4783", "0085-205.131")</f>
        <v>0085-205.131</v>
      </c>
      <c r="B95" s="5" t="s">
        <v>521</v>
      </c>
      <c r="C95" s="5" t="s">
        <v>522</v>
      </c>
      <c r="D95" s="5" t="s">
        <v>34</v>
      </c>
      <c r="E95" s="5" t="s">
        <v>23</v>
      </c>
      <c r="F95" s="5" t="s">
        <v>420</v>
      </c>
      <c r="G95" s="5" t="s">
        <v>25</v>
      </c>
      <c r="H95" s="5" t="s">
        <v>42</v>
      </c>
      <c r="I95" s="5" t="s">
        <v>43</v>
      </c>
      <c r="J95" s="5"/>
      <c r="K95" s="5" t="s">
        <v>53</v>
      </c>
      <c r="L95" s="5" t="s">
        <v>54</v>
      </c>
      <c r="M95" s="5" t="s">
        <v>30</v>
      </c>
      <c r="N95" s="9" t="s">
        <v>544</v>
      </c>
      <c r="O95" s="5"/>
      <c r="P95" s="5"/>
      <c r="Q95" s="5"/>
      <c r="R95" s="5"/>
      <c r="S95" s="5"/>
      <c r="T95" s="5"/>
      <c r="U9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Inventory</vt:lpstr>
      <vt:lpstr>2026 Inspections</vt:lpstr>
      <vt:lpstr>2027 Inspections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Kern, Jennifer</cp:lastModifiedBy>
  <dcterms:created xsi:type="dcterms:W3CDTF">2025-08-19T22:00:28Z</dcterms:created>
  <dcterms:modified xsi:type="dcterms:W3CDTF">2025-08-19T22:18:51Z</dcterms:modified>
</cp:coreProperties>
</file>